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lyda Licita\OneDrive\PREFEITURAS e CÂMARA\TIMBAÚBA DOS BATISTAS\LICITAÇÃO TIMBAÚBA 2020\TOMADA DE PREÇOS\TP Nº 003-2020- REFORMA DE PRAÇA\"/>
    </mc:Choice>
  </mc:AlternateContent>
  <xr:revisionPtr revIDLastSave="0" documentId="13_ncr:1_{CF31EC48-E4B1-4287-8D1B-CE61188DD66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ORÇAMENTO RESUMO" sheetId="14" r:id="rId1"/>
    <sheet name="memoria de calculo" sheetId="16" r:id="rId2"/>
    <sheet name="fisico financeiro" sheetId="7" r:id="rId3"/>
    <sheet name="BDI" sheetId="1" r:id="rId4"/>
  </sheets>
  <externalReferences>
    <externalReference r:id="rId5"/>
  </externalReferences>
  <definedNames>
    <definedName name="_xlnm.Print_Area" localSheetId="2">'fisico financeiro'!$A$1:$H$29</definedName>
    <definedName name="_xlnm.Print_Titles" localSheetId="0">'ORÇAMENTO RESUMO'!$1:$5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61" i="16" l="1"/>
  <c r="H60" i="16"/>
  <c r="H59" i="16"/>
  <c r="H58" i="16"/>
  <c r="H57" i="16"/>
  <c r="H56" i="16"/>
  <c r="B53" i="16"/>
  <c r="H55" i="16"/>
  <c r="G12" i="14"/>
  <c r="H86" i="16"/>
  <c r="H87" i="16"/>
  <c r="H88" i="16"/>
  <c r="H89" i="16"/>
  <c r="H90" i="16"/>
  <c r="H85" i="16"/>
  <c r="C108" i="16"/>
  <c r="H108" i="16" s="1"/>
  <c r="C107" i="16"/>
  <c r="H107" i="16" s="1"/>
  <c r="B105" i="16"/>
  <c r="G23" i="14"/>
  <c r="H101" i="16"/>
  <c r="H62" i="16" l="1"/>
  <c r="D12" i="14" s="1"/>
  <c r="H12" i="14" s="1"/>
  <c r="H109" i="16"/>
  <c r="D23" i="14" s="1"/>
  <c r="H23" i="14" s="1"/>
  <c r="B15" i="7"/>
  <c r="B14" i="7"/>
  <c r="B13" i="7"/>
  <c r="B12" i="7"/>
  <c r="H102" i="16" l="1"/>
  <c r="H100" i="16"/>
  <c r="B98" i="16"/>
  <c r="G22" i="14"/>
  <c r="H103" i="16" l="1"/>
  <c r="D22" i="14" s="1"/>
  <c r="H22" i="14" s="1"/>
  <c r="B93" i="16"/>
  <c r="B82" i="16"/>
  <c r="B77" i="16"/>
  <c r="B72" i="16"/>
  <c r="C67" i="16"/>
  <c r="H67" i="16" s="1"/>
  <c r="C66" i="16"/>
  <c r="C68" i="16" s="1"/>
  <c r="H68" i="16" s="1"/>
  <c r="B64" i="16"/>
  <c r="B48" i="16"/>
  <c r="H50" i="16"/>
  <c r="H51" i="16" s="1"/>
  <c r="D11" i="14" s="1"/>
  <c r="H45" i="16"/>
  <c r="H44" i="16"/>
  <c r="H43" i="16"/>
  <c r="B40" i="16"/>
  <c r="H42" i="16"/>
  <c r="H30" i="16"/>
  <c r="H31" i="16"/>
  <c r="H32" i="16"/>
  <c r="H33" i="16"/>
  <c r="H34" i="16"/>
  <c r="H35" i="16"/>
  <c r="H36" i="16"/>
  <c r="H37" i="16"/>
  <c r="H29" i="16"/>
  <c r="H28" i="16"/>
  <c r="C26" i="16"/>
  <c r="H26" i="16" s="1"/>
  <c r="H25" i="16"/>
  <c r="H27" i="16"/>
  <c r="H23" i="16"/>
  <c r="H24" i="16"/>
  <c r="H22" i="16"/>
  <c r="H66" i="16" l="1"/>
  <c r="C69" i="16"/>
  <c r="H69" i="16" s="1"/>
  <c r="H46" i="16"/>
  <c r="H38" i="16"/>
  <c r="B20" i="16"/>
  <c r="H17" i="16"/>
  <c r="H16" i="16"/>
  <c r="B14" i="16"/>
  <c r="B9" i="16"/>
  <c r="H11" i="16"/>
  <c r="H12" i="16" s="1"/>
  <c r="D7" i="14" s="1"/>
  <c r="B8" i="16"/>
  <c r="G18" i="14"/>
  <c r="G21" i="14"/>
  <c r="G17" i="14"/>
  <c r="G11" i="14"/>
  <c r="H11" i="14" s="1"/>
  <c r="G10" i="14"/>
  <c r="H70" i="16" l="1"/>
  <c r="D14" i="14" s="1"/>
  <c r="D10" i="14"/>
  <c r="H10" i="14" s="1"/>
  <c r="C95" i="16"/>
  <c r="H95" i="16" s="1"/>
  <c r="H96" i="16" s="1"/>
  <c r="D21" i="14" s="1"/>
  <c r="H21" i="14" s="1"/>
  <c r="D9" i="14"/>
  <c r="C74" i="16"/>
  <c r="H18" i="16"/>
  <c r="D8" i="14" s="1"/>
  <c r="H20" i="14" l="1"/>
  <c r="H74" i="16"/>
  <c r="H75" i="16" s="1"/>
  <c r="D16" i="14" s="1"/>
  <c r="C79" i="16"/>
  <c r="C15" i="7" l="1"/>
  <c r="C84" i="16"/>
  <c r="H84" i="16" s="1"/>
  <c r="H79" i="16"/>
  <c r="H80" i="16" s="1"/>
  <c r="D17" i="14" s="1"/>
  <c r="H17" i="14" s="1"/>
  <c r="H91" i="16" l="1"/>
  <c r="D18" i="14" s="1"/>
  <c r="H18" i="14" s="1"/>
  <c r="G9" i="14"/>
  <c r="H9" i="14" s="1"/>
  <c r="G7" i="14" l="1"/>
  <c r="H7" i="14" s="1"/>
  <c r="G8" i="14"/>
  <c r="H8" i="14" s="1"/>
  <c r="G16" i="14"/>
  <c r="G14" i="14"/>
  <c r="H6" i="14" l="1"/>
  <c r="H16" i="14"/>
  <c r="H14" i="14"/>
  <c r="H13" i="14" s="1"/>
  <c r="C13" i="7" s="1"/>
  <c r="C12" i="7" l="1"/>
  <c r="H15" i="14"/>
  <c r="H25" i="14" s="1"/>
  <c r="C22" i="1"/>
  <c r="C14" i="7" l="1"/>
  <c r="E15" i="7"/>
  <c r="G15" i="7" l="1"/>
  <c r="C27" i="1"/>
  <c r="C30" i="1" s="1"/>
  <c r="C16" i="1"/>
  <c r="G14" i="7" l="1"/>
  <c r="E14" i="7"/>
  <c r="E12" i="7" l="1"/>
  <c r="G12" i="7"/>
  <c r="G13" i="7" l="1"/>
  <c r="G17" i="7" s="1"/>
  <c r="E13" i="7"/>
  <c r="E17" i="7" s="1"/>
  <c r="C17" i="7"/>
  <c r="G18" i="7" l="1"/>
  <c r="H17" i="7"/>
  <c r="D13" i="7"/>
  <c r="D15" i="7"/>
  <c r="D12" i="7"/>
  <c r="D14" i="7"/>
  <c r="F17" i="7"/>
  <c r="F18" i="7" s="1"/>
  <c r="H18" i="7" l="1"/>
  <c r="D17" i="7"/>
</calcChain>
</file>

<file path=xl/sharedStrings.xml><?xml version="1.0" encoding="utf-8"?>
<sst xmlns="http://schemas.openxmlformats.org/spreadsheetml/2006/main" count="335" uniqueCount="165">
  <si>
    <t>UND</t>
  </si>
  <si>
    <t>TOTAL</t>
  </si>
  <si>
    <t>QTD</t>
  </si>
  <si>
    <t>PLANILHA ORÇAMENTÁRIA BASE</t>
  </si>
  <si>
    <t>ITEM</t>
  </si>
  <si>
    <t>DESCRIÇÃO</t>
  </si>
  <si>
    <t>Valor unit.</t>
  </si>
  <si>
    <t>BDI</t>
  </si>
  <si>
    <t>COMPOSIÇÃO ANALÍTICA DA TAXA DE BONIFICAÇÃO E DESPESAS INDIRETAS - BDI</t>
  </si>
  <si>
    <t>1.0</t>
  </si>
  <si>
    <t>CUSTOS INDIRETOS</t>
  </si>
  <si>
    <t>1.1</t>
  </si>
  <si>
    <t>Administração Central e Local</t>
  </si>
  <si>
    <t>1.2</t>
  </si>
  <si>
    <t>Seguros e garantias</t>
  </si>
  <si>
    <t>1.3</t>
  </si>
  <si>
    <t xml:space="preserve">Riscos </t>
  </si>
  <si>
    <t>1.4</t>
  </si>
  <si>
    <t>Despesas Financeiras</t>
  </si>
  <si>
    <t xml:space="preserve">2.0 </t>
  </si>
  <si>
    <t>TRIBUTOS</t>
  </si>
  <si>
    <t>2.1</t>
  </si>
  <si>
    <t>Pis</t>
  </si>
  <si>
    <t>2.2</t>
  </si>
  <si>
    <t>Cofins</t>
  </si>
  <si>
    <t>2.3</t>
  </si>
  <si>
    <t>ISS</t>
  </si>
  <si>
    <t>3.0</t>
  </si>
  <si>
    <t>LUCRO</t>
  </si>
  <si>
    <t>3.1</t>
  </si>
  <si>
    <t>Lucro</t>
  </si>
  <si>
    <t>4.0</t>
  </si>
  <si>
    <t>TAXA TOTAL DO BDI</t>
  </si>
  <si>
    <t>Segundo o acordão 2622/2013 do Tribunal de Contas da União - TCU, o cálculo do BDI deve ser feito da seguinte maneira:</t>
  </si>
  <si>
    <t>AC = taxa representativa das despesas de rateio da administração central;</t>
  </si>
  <si>
    <t>R = taxa representativa de riscos;</t>
  </si>
  <si>
    <t>S = taxa representativa de seguros;</t>
  </si>
  <si>
    <t>G = taxa representativa de garantias;</t>
  </si>
  <si>
    <t>DF = taxa representativa das despesas financeiras;</t>
  </si>
  <si>
    <t>L = taxa representativa do lucro/remuneração; e</t>
  </si>
  <si>
    <t xml:space="preserve">T = taxa representativa da incidência de tributos. </t>
  </si>
  <si>
    <t>Engenheiro Civil</t>
  </si>
  <si>
    <t>Nailton Teixeira de Araújo</t>
  </si>
  <si>
    <t>CREA: 211169226-3</t>
  </si>
  <si>
    <t>Valor unit. Com BDI</t>
  </si>
  <si>
    <t>Total do item com BDI</t>
  </si>
  <si>
    <t>SERVIÇOS PRELIMINARES</t>
  </si>
  <si>
    <t>2.0</t>
  </si>
  <si>
    <t>4.1</t>
  </si>
  <si>
    <t>CRONOGRAMA FÍSICO FINANCEIRO</t>
  </si>
  <si>
    <t>VALOR</t>
  </si>
  <si>
    <t>%</t>
  </si>
  <si>
    <t>PARCELAS</t>
  </si>
  <si>
    <t>30 DIAS</t>
  </si>
  <si>
    <t>__________________________________________</t>
  </si>
  <si>
    <t>Cód. SINAPI/ SEINFRA</t>
  </si>
  <si>
    <t>2.4</t>
  </si>
  <si>
    <t>CPRB</t>
  </si>
  <si>
    <t>PREFEITURA MUNICIPAL DE TIMBAUBA DOS BATISTAS</t>
  </si>
  <si>
    <t>CNPJ:08.096.596/0001-87</t>
  </si>
  <si>
    <t>Rua Rui Barbosa, Centro</t>
  </si>
  <si>
    <t>% acumulado</t>
  </si>
  <si>
    <t>1.1.1</t>
  </si>
  <si>
    <t>PLACA DE OBRA EM CHAPA DE ACO GALVANIZADO</t>
  </si>
  <si>
    <t>Quant. (Und)</t>
  </si>
  <si>
    <t>comp.</t>
  </si>
  <si>
    <t>Sub-Total</t>
  </si>
  <si>
    <t>m²</t>
  </si>
  <si>
    <t>1.1.2</t>
  </si>
  <si>
    <t>largura</t>
  </si>
  <si>
    <t>2.1.1</t>
  </si>
  <si>
    <t>CNPJ: 08.096.596/0001-87</t>
  </si>
  <si>
    <t>m2</t>
  </si>
  <si>
    <t>3.1.1</t>
  </si>
  <si>
    <t>3.1.2</t>
  </si>
  <si>
    <t>PISO PODOTÁTIL EXTERNO EM PMC ESP. 3CM, ASSENTADO COM ARGAMASSA (FORNECIMENTO E ASSENTAMENTO)</t>
  </si>
  <si>
    <t>M2</t>
  </si>
  <si>
    <t>NOTA 01:</t>
  </si>
  <si>
    <t>OPTOU-SE POR UTILIZAR PREÇOS UTILIZANDO ENCARGOS SOCIAIS SEM DESONERAÇÃO POR SER MAIS VANTAJOSO PARA A ADMINISTRAÇÃO PÚBLICA</t>
  </si>
  <si>
    <t>74209/001</t>
  </si>
  <si>
    <t>60 DIAS</t>
  </si>
  <si>
    <t>TOTAL GERAL</t>
  </si>
  <si>
    <t>1.1.3</t>
  </si>
  <si>
    <t>altura</t>
  </si>
  <si>
    <t>M3</t>
  </si>
  <si>
    <t>DEMOLIÇÃO DE ALVENARIA DE BLOCO FURADO, DE FORMA MANUAL, SEM REAPROVEITAMENTO. AF_12/2017</t>
  </si>
  <si>
    <t>DEMOLIÇÃO DE PISO DE LADRILHO</t>
  </si>
  <si>
    <t>1.1.4</t>
  </si>
  <si>
    <t>1.1.5</t>
  </si>
  <si>
    <t>ALVENARIA</t>
  </si>
  <si>
    <t>ALVENARIA DE EMBASAMENTO DE TIJOLO FURADO, C/ ARGAMASSA MISTA C/ CAL HIDRATADA (1:2:8)</t>
  </si>
  <si>
    <t>C0056 SEINFRA/CE</t>
  </si>
  <si>
    <t>C2716 SEINFRA/CE</t>
  </si>
  <si>
    <t>REVESTIMENTOS</t>
  </si>
  <si>
    <t>DEMOLIÇÃO DE REVESTIMENTO C/ PEDRAS NATURAIS</t>
  </si>
  <si>
    <t>C1073 SEINFRA/CE</t>
  </si>
  <si>
    <t>CHAPISCO APLICADO EM ALVENARIAS E ESTRUTURAS DE CONCRETO INTERNAS, COM COLHER DE PEDREIRO. ARGAMASSA TRAÇO 1:3 COM PREPARO EM BETONEIRA 400L. AF_06/2014</t>
  </si>
  <si>
    <t>MASSA ÚNICA, PARA RECEBIMENTO DE PINTURA, EM ARGAMASSA TRAÇO 1:2:8, PREPARO MECÂNICO COM BETONEIRA 400L, APLICADA MANUALMENTE EM FACES INTERNAS DE PAREDES, ESPESSURA DE 20MM, COM EXECUÇÃO DE TALISCAS. AF_06/2014</t>
  </si>
  <si>
    <t>C4624 SEINFRA/CE</t>
  </si>
  <si>
    <t>REFORMA DA PRAÇA DA FONTE NA ENTRADA DA CIDADE</t>
  </si>
  <si>
    <t>PEDRAS NATURAIS DECORATIVAS, C/ARGAMASSA MISTA CIMENTO. CAL HIDRATADA E AREIA</t>
  </si>
  <si>
    <t>C1867 SEINFRA/CE</t>
  </si>
  <si>
    <t xml:space="preserve"> MUNICÍPIO DE DE TIMBAÚBA DOS BATISTAS - ESTADO DO RIO GRANDE DO NORTE </t>
  </si>
  <si>
    <t>m3</t>
  </si>
  <si>
    <t>demolição de alvenaria canteiro 1</t>
  </si>
  <si>
    <t>demolição de alvenaria canteiro 2</t>
  </si>
  <si>
    <t>demolição de argamassas canteiro 1 parte externa</t>
  </si>
  <si>
    <t>demolição de argamassas canteiro 1 parte interna</t>
  </si>
  <si>
    <t>demolição de argamassas canteiro 2 parte externa</t>
  </si>
  <si>
    <t>demolição de argamassas canteiro 2 parte interna</t>
  </si>
  <si>
    <t>demolição de argamassas canteiro 3 parte externa</t>
  </si>
  <si>
    <t>demolição de argamassas canteiro 3 parte interna</t>
  </si>
  <si>
    <t>demolição de argamassas canteiro 4 parte interna</t>
  </si>
  <si>
    <t>demolição de argamassas canteiro 5 parte interna</t>
  </si>
  <si>
    <t>demolição de argamassas canteiro 9 parte interna</t>
  </si>
  <si>
    <t>demolição de argamassas canteiro 7 parte externa</t>
  </si>
  <si>
    <t>demolição de argamassas canteiro 8 parte externa</t>
  </si>
  <si>
    <t>demolição de argamassas canteiro 8 parte interna</t>
  </si>
  <si>
    <t>demolição de argamassas canteiro 7 parte interna</t>
  </si>
  <si>
    <t>demolição de argamassas canteiro 6 parte interna</t>
  </si>
  <si>
    <t>demolição de argamassas canteiro 6 parte externa</t>
  </si>
  <si>
    <t>demolição de piso tatil no entorno dos canteiros 1 a 5</t>
  </si>
  <si>
    <t>demolição de piso tatil no entorno dos canteiro 6</t>
  </si>
  <si>
    <t>demolição de piso tatil no entorno dos canteiro da Fonte</t>
  </si>
  <si>
    <t>demolição de piso tatil no entorno dos canteiros 7,8 e 9</t>
  </si>
  <si>
    <t>1.5</t>
  </si>
  <si>
    <t>demolição de piso em pedras naturais</t>
  </si>
  <si>
    <t>alvenaria de embasamento para as partes dos canteiros demolidos canteiro 1</t>
  </si>
  <si>
    <t>alvenaria de embasamento para as partes dos canteiros demolidos canteiro 2</t>
  </si>
  <si>
    <t>alvenaria de embasamento para as partes dos canteiros demolidos canteiro 1 (parte enterrada)</t>
  </si>
  <si>
    <t>alvenaria de embasamento para as partes dos canteiros demolidos canteiro 2 (parte enterrada)</t>
  </si>
  <si>
    <t>3.1.3</t>
  </si>
  <si>
    <t>PISOS</t>
  </si>
  <si>
    <t>ÁREA</t>
  </si>
  <si>
    <t>área obtida no item demolições de argamassas</t>
  </si>
  <si>
    <t>3.2</t>
  </si>
  <si>
    <t>3.3</t>
  </si>
  <si>
    <t>perimetro</t>
  </si>
  <si>
    <t>área obtida no item demolições de piso tátil</t>
  </si>
  <si>
    <t>Obra: REFORMA DA PRAÇA DA FONTE</t>
  </si>
  <si>
    <t>DEMOLIÇÃO DE ARGAMASSAS, DE FORMA MANUAL, SEM REAPROVEITAMENTO. AF_12/2017</t>
  </si>
  <si>
    <t>4.1.1</t>
  </si>
  <si>
    <t>4.1.2</t>
  </si>
  <si>
    <t>PERIMETRO DOS CANTEIROS 1 A 5 (PARTE DE CIMA DOS CANTEIROS)</t>
  </si>
  <si>
    <t>PERIMETRO DOS CANTEIROS 7 A 9 (PARTE DE CIMA DOS CANTEIROS)</t>
  </si>
  <si>
    <t>C0773 SEINFRA/CE</t>
  </si>
  <si>
    <t xml:space="preserve">Importa o presente orçamento em R$ 21.309,26 (vinte e um mil,trezentos e nove reais e vinte e seis centavos). Este orçamento foi elaborado com base nos preços da tabela do SINAPI-RN de AGOSTO/2019 SEM DESONERAÇÃO com BDI DE 24,78 %. Os encargos sociais utilizados foram  de 114,13% para Horistas e 70,83% para mensalista. </t>
  </si>
  <si>
    <t>DATA: 05 de junho de 2020</t>
  </si>
  <si>
    <t>Caicó/RN, 05 de julho de 2020</t>
  </si>
  <si>
    <t>PERIMETRO CANTEIRO 6 (PARTE DE CIMA DO CANTEIRO)</t>
  </si>
  <si>
    <t>4.1.3</t>
  </si>
  <si>
    <t>área</t>
  </si>
  <si>
    <t>PEDRAS NATURAIS DECORATIVAS, C/ARGAMASSA MISTA CIMENTO. CAL HIDRATADA E AREIA (PARA PISO DA FONTE)</t>
  </si>
  <si>
    <t xml:space="preserve">ÁREA DA FONTE </t>
  </si>
  <si>
    <t xml:space="preserve">canteiro fonte 01 externo </t>
  </si>
  <si>
    <t xml:space="preserve">canteiro fonte 01 interno </t>
  </si>
  <si>
    <t xml:space="preserve">canteiro fonte 02 externo </t>
  </si>
  <si>
    <t xml:space="preserve">canteiro fonte 02 interno </t>
  </si>
  <si>
    <t xml:space="preserve">canteiro fonte 03 externo </t>
  </si>
  <si>
    <t xml:space="preserve">canteiro fonte 03 interno </t>
  </si>
  <si>
    <t>CHAPIM PRÉ-MOLDADO DE CONCRETO - PARA EXECUÇÃO DOS ASSENTOS DOS BANCOS SOBRE ALVENARIA</t>
  </si>
  <si>
    <t>DEMOLIÇÃO DE REVESTIMENTO CERAMICO, DE FORMA MECANIZADA COM MARTELETE, SEM REAPROVEITAMENTO.</t>
  </si>
  <si>
    <t>ALTURA</t>
  </si>
  <si>
    <t>1.6</t>
  </si>
  <si>
    <t>1.1.6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</si>
</sst>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&quot;R$&quot;#,##0.00;\-&quot;R$&quot;#,##0.00"/>
    <numFmt numFmtId="165" formatCode="_-&quot;R$&quot;* #,##0.00_-;\-&quot;R$&quot;* #,##0.00_-;_-&quot;R$&quot;* &quot;-&quot;??_-;_-@_-"/>
    <numFmt numFmtId="166" formatCode="#,##0.00_);\(#,##0.00\)"/>
    <numFmt numFmtId="167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Calibri"/>
      <family val="2"/>
    </font>
    <font>
      <sz val="14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7" fillId="0" borderId="0"/>
    <xf numFmtId="167" fontId="17" fillId="0" borderId="0" applyFont="0" applyFill="0" applyBorder="0" applyAlignment="0" applyProtection="0"/>
  </cellStyleXfs>
  <cellXfs count="178">
    <xf numFmtId="0" fontId="0" fillId="0" borderId="0" xfId="0"/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66" fontId="1" fillId="0" borderId="2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/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/>
    <xf numFmtId="10" fontId="0" fillId="2" borderId="5" xfId="0" applyNumberFormat="1" applyFill="1" applyBorder="1"/>
    <xf numFmtId="0" fontId="0" fillId="0" borderId="13" xfId="0" applyBorder="1" applyAlignment="1">
      <alignment horizontal="center" vertical="center"/>
    </xf>
    <xf numFmtId="0" fontId="0" fillId="0" borderId="13" xfId="0" applyBorder="1"/>
    <xf numFmtId="10" fontId="0" fillId="0" borderId="13" xfId="0" applyNumberFormat="1" applyBorder="1" applyAlignment="1">
      <alignment horizontal="right"/>
    </xf>
    <xf numFmtId="10" fontId="0" fillId="0" borderId="10" xfId="0" applyNumberFormat="1" applyBorder="1" applyAlignment="1">
      <alignment horizontal="right"/>
    </xf>
    <xf numFmtId="10" fontId="0" fillId="0" borderId="10" xfId="0" applyNumberFormat="1" applyBorder="1"/>
    <xf numFmtId="0" fontId="0" fillId="0" borderId="14" xfId="0" applyBorder="1" applyAlignment="1">
      <alignment horizontal="center" vertical="center"/>
    </xf>
    <xf numFmtId="0" fontId="0" fillId="0" borderId="14" xfId="0" applyBorder="1"/>
    <xf numFmtId="10" fontId="0" fillId="0" borderId="14" xfId="0" applyNumberFormat="1" applyBorder="1"/>
    <xf numFmtId="10" fontId="0" fillId="0" borderId="13" xfId="0" applyNumberFormat="1" applyBorder="1"/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/>
    <xf numFmtId="10" fontId="0" fillId="2" borderId="15" xfId="0" applyNumberFormat="1" applyFill="1" applyBorder="1"/>
    <xf numFmtId="10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Alignment="1">
      <alignment horizontal="right"/>
    </xf>
    <xf numFmtId="0" fontId="8" fillId="0" borderId="0" xfId="0" applyFont="1" applyAlignment="1">
      <alignment horizontal="right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0" fontId="4" fillId="2" borderId="4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top" wrapText="1"/>
    </xf>
    <xf numFmtId="0" fontId="4" fillId="2" borderId="7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justify" wrapText="1"/>
    </xf>
    <xf numFmtId="0" fontId="4" fillId="2" borderId="7" xfId="0" applyFont="1" applyFill="1" applyBorder="1" applyAlignment="1">
      <alignment horizontal="center" vertical="center" wrapText="1"/>
    </xf>
    <xf numFmtId="166" fontId="4" fillId="2" borderId="7" xfId="0" applyNumberFormat="1" applyFont="1" applyFill="1" applyBorder="1" applyAlignment="1">
      <alignment horizontal="center" vertical="center"/>
    </xf>
    <xf numFmtId="44" fontId="4" fillId="2" borderId="8" xfId="0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justify" vertical="justify" wrapText="1"/>
    </xf>
    <xf numFmtId="166" fontId="1" fillId="0" borderId="13" xfId="0" applyNumberFormat="1" applyFont="1" applyBorder="1" applyAlignment="1">
      <alignment horizontal="center" vertical="center"/>
    </xf>
    <xf numFmtId="44" fontId="1" fillId="0" borderId="13" xfId="0" applyNumberFormat="1" applyFont="1" applyBorder="1" applyAlignment="1">
      <alignment horizontal="center" vertical="center"/>
    </xf>
    <xf numFmtId="0" fontId="1" fillId="0" borderId="0" xfId="0" applyFont="1" applyAlignment="1">
      <alignment horizontal="justify" vertical="center" wrapText="1"/>
    </xf>
    <xf numFmtId="0" fontId="4" fillId="2" borderId="7" xfId="0" applyFont="1" applyFill="1" applyBorder="1" applyAlignment="1">
      <alignment horizontal="justify" vertical="justify" wrapText="1"/>
    </xf>
    <xf numFmtId="0" fontId="9" fillId="0" borderId="20" xfId="0" applyFont="1" applyBorder="1" applyAlignment="1">
      <alignment horizontal="center"/>
    </xf>
    <xf numFmtId="0" fontId="10" fillId="0" borderId="11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2" fillId="0" borderId="0" xfId="0" applyFont="1" applyAlignment="1">
      <alignment horizontal="right"/>
    </xf>
    <xf numFmtId="44" fontId="11" fillId="0" borderId="0" xfId="0" applyNumberFormat="1" applyFont="1"/>
    <xf numFmtId="2" fontId="11" fillId="0" borderId="0" xfId="0" applyNumberFormat="1" applyFont="1"/>
    <xf numFmtId="7" fontId="11" fillId="0" borderId="0" xfId="0" applyNumberFormat="1" applyFont="1"/>
    <xf numFmtId="10" fontId="11" fillId="0" borderId="0" xfId="0" applyNumberFormat="1" applyFont="1" applyAlignment="1">
      <alignment horizontal="center" vertical="center"/>
    </xf>
    <xf numFmtId="0" fontId="13" fillId="0" borderId="0" xfId="0" applyFont="1"/>
    <xf numFmtId="7" fontId="13" fillId="0" borderId="0" xfId="0" applyNumberFormat="1" applyFont="1"/>
    <xf numFmtId="44" fontId="13" fillId="0" borderId="0" xfId="0" applyNumberFormat="1" applyFont="1"/>
    <xf numFmtId="0" fontId="4" fillId="0" borderId="0" xfId="0" applyFont="1" applyAlignment="1">
      <alignment vertical="center" wrapText="1"/>
    </xf>
    <xf numFmtId="2" fontId="1" fillId="0" borderId="13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justify" vertical="justify" wrapText="1"/>
    </xf>
    <xf numFmtId="166" fontId="1" fillId="0" borderId="10" xfId="0" applyNumberFormat="1" applyFont="1" applyBorder="1" applyAlignment="1">
      <alignment horizontal="center" vertical="center"/>
    </xf>
    <xf numFmtId="44" fontId="1" fillId="0" borderId="1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0" fillId="0" borderId="32" xfId="0" applyBorder="1"/>
    <xf numFmtId="10" fontId="14" fillId="0" borderId="15" xfId="0" applyNumberFormat="1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44" fontId="14" fillId="0" borderId="13" xfId="0" applyNumberFormat="1" applyFont="1" applyBorder="1" applyAlignment="1">
      <alignment horizontal="center" vertical="center"/>
    </xf>
    <xf numFmtId="2" fontId="14" fillId="0" borderId="13" xfId="0" applyNumberFormat="1" applyFont="1" applyBorder="1" applyAlignment="1">
      <alignment horizontal="center" vertical="center"/>
    </xf>
    <xf numFmtId="7" fontId="14" fillId="0" borderId="13" xfId="0" applyNumberFormat="1" applyFont="1" applyBorder="1" applyAlignment="1">
      <alignment horizontal="center" vertical="center"/>
    </xf>
    <xf numFmtId="10" fontId="14" fillId="0" borderId="24" xfId="0" applyNumberFormat="1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10" fontId="14" fillId="0" borderId="26" xfId="0" applyNumberFormat="1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 wrapText="1"/>
    </xf>
    <xf numFmtId="44" fontId="14" fillId="0" borderId="22" xfId="0" applyNumberFormat="1" applyFont="1" applyBorder="1"/>
    <xf numFmtId="2" fontId="14" fillId="0" borderId="27" xfId="0" applyNumberFormat="1" applyFont="1" applyBorder="1"/>
    <xf numFmtId="7" fontId="14" fillId="0" borderId="29" xfId="0" applyNumberFormat="1" applyFont="1" applyBorder="1"/>
    <xf numFmtId="10" fontId="14" fillId="0" borderId="30" xfId="0" applyNumberFormat="1" applyFont="1" applyBorder="1" applyAlignment="1">
      <alignment horizontal="center" vertical="center"/>
    </xf>
    <xf numFmtId="0" fontId="16" fillId="0" borderId="0" xfId="0" applyFont="1" applyAlignment="1">
      <alignment horizontal="right"/>
    </xf>
    <xf numFmtId="44" fontId="14" fillId="0" borderId="0" xfId="0" applyNumberFormat="1" applyFont="1"/>
    <xf numFmtId="2" fontId="14" fillId="0" borderId="0" xfId="0" applyNumberFormat="1" applyFont="1"/>
    <xf numFmtId="7" fontId="14" fillId="0" borderId="3" xfId="0" applyNumberFormat="1" applyFont="1" applyBorder="1"/>
    <xf numFmtId="10" fontId="14" fillId="0" borderId="15" xfId="0" applyNumberFormat="1" applyFont="1" applyBorder="1"/>
    <xf numFmtId="0" fontId="18" fillId="4" borderId="34" xfId="1" applyFont="1" applyFill="1" applyBorder="1" applyAlignment="1">
      <alignment horizontal="center" vertical="center"/>
    </xf>
    <xf numFmtId="0" fontId="18" fillId="4" borderId="35" xfId="1" applyFont="1" applyFill="1" applyBorder="1" applyAlignment="1">
      <alignment vertical="top"/>
    </xf>
    <xf numFmtId="0" fontId="18" fillId="4" borderId="35" xfId="1" applyFont="1" applyFill="1" applyBorder="1" applyAlignment="1">
      <alignment vertical="top" wrapText="1"/>
    </xf>
    <xf numFmtId="0" fontId="18" fillId="4" borderId="36" xfId="1" applyFont="1" applyFill="1" applyBorder="1" applyAlignment="1">
      <alignment vertical="top" wrapText="1"/>
    </xf>
    <xf numFmtId="165" fontId="1" fillId="0" borderId="0" xfId="0" applyNumberFormat="1" applyFont="1" applyAlignment="1">
      <alignment horizontal="center" vertical="center"/>
    </xf>
    <xf numFmtId="0" fontId="13" fillId="0" borderId="13" xfId="0" applyFont="1" applyBorder="1" applyAlignment="1">
      <alignment horizontal="center" vertical="center" wrapText="1"/>
    </xf>
    <xf numFmtId="165" fontId="0" fillId="0" borderId="0" xfId="0" applyNumberFormat="1"/>
    <xf numFmtId="164" fontId="14" fillId="0" borderId="4" xfId="0" applyNumberFormat="1" applyFont="1" applyBorder="1"/>
    <xf numFmtId="2" fontId="1" fillId="0" borderId="10" xfId="0" applyNumberFormat="1" applyFont="1" applyBorder="1" applyAlignment="1">
      <alignment horizontal="center" vertical="center"/>
    </xf>
    <xf numFmtId="166" fontId="1" fillId="0" borderId="0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justify" vertical="justify"/>
    </xf>
    <xf numFmtId="44" fontId="4" fillId="0" borderId="16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justify" vertical="justify" wrapText="1"/>
    </xf>
    <xf numFmtId="0" fontId="4" fillId="2" borderId="45" xfId="0" applyFont="1" applyFill="1" applyBorder="1" applyAlignment="1">
      <alignment horizontal="center" vertical="center"/>
    </xf>
    <xf numFmtId="166" fontId="4" fillId="2" borderId="45" xfId="0" applyNumberFormat="1" applyFont="1" applyFill="1" applyBorder="1" applyAlignment="1">
      <alignment horizontal="center" vertical="center"/>
    </xf>
    <xf numFmtId="44" fontId="4" fillId="2" borderId="46" xfId="0" applyNumberFormat="1" applyFont="1" applyFill="1" applyBorder="1" applyAlignment="1">
      <alignment horizontal="center" vertical="center"/>
    </xf>
    <xf numFmtId="0" fontId="1" fillId="0" borderId="10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/>
    </xf>
    <xf numFmtId="0" fontId="1" fillId="0" borderId="42" xfId="0" applyFont="1" applyBorder="1" applyAlignment="1">
      <alignment horizontal="justify" vertical="justify" wrapText="1"/>
    </xf>
    <xf numFmtId="2" fontId="1" fillId="0" borderId="33" xfId="0" applyNumberFormat="1" applyFont="1" applyBorder="1" applyAlignment="1">
      <alignment horizontal="center" vertical="center"/>
    </xf>
    <xf numFmtId="166" fontId="1" fillId="0" borderId="37" xfId="0" applyNumberFormat="1" applyFont="1" applyBorder="1" applyAlignment="1">
      <alignment horizontal="center" vertical="center"/>
    </xf>
    <xf numFmtId="44" fontId="1" fillId="0" borderId="33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7" fillId="5" borderId="19" xfId="1" applyFont="1" applyFill="1" applyBorder="1" applyAlignment="1">
      <alignment horizontal="center" vertical="center"/>
    </xf>
    <xf numFmtId="0" fontId="17" fillId="5" borderId="33" xfId="1" applyFont="1" applyFill="1" applyBorder="1" applyAlignment="1">
      <alignment horizontal="center" vertical="center" wrapText="1"/>
    </xf>
    <xf numFmtId="0" fontId="17" fillId="5" borderId="0" xfId="1" applyFont="1" applyFill="1" applyBorder="1" applyAlignment="1">
      <alignment horizontal="center" vertical="center"/>
    </xf>
    <xf numFmtId="167" fontId="17" fillId="5" borderId="0" xfId="2" applyFont="1" applyFill="1" applyBorder="1" applyAlignment="1">
      <alignment horizontal="center" vertical="center"/>
    </xf>
    <xf numFmtId="167" fontId="16" fillId="5" borderId="0" xfId="2" applyFont="1" applyFill="1" applyBorder="1" applyAlignment="1">
      <alignment horizontal="center" vertical="center"/>
    </xf>
    <xf numFmtId="0" fontId="17" fillId="5" borderId="37" xfId="1" applyFont="1" applyFill="1" applyBorder="1" applyAlignment="1">
      <alignment horizontal="center" vertical="center" wrapText="1"/>
    </xf>
    <xf numFmtId="2" fontId="17" fillId="5" borderId="0" xfId="1" applyNumberFormat="1" applyFont="1" applyFill="1" applyBorder="1" applyAlignment="1">
      <alignment horizontal="center" vertical="center"/>
    </xf>
    <xf numFmtId="167" fontId="17" fillId="0" borderId="19" xfId="2" applyFont="1" applyFill="1" applyBorder="1" applyAlignment="1">
      <alignment horizontal="center" vertical="center"/>
    </xf>
    <xf numFmtId="167" fontId="17" fillId="0" borderId="14" xfId="2" applyFont="1" applyFill="1" applyBorder="1" applyAlignment="1">
      <alignment horizontal="center" vertical="center"/>
    </xf>
    <xf numFmtId="0" fontId="18" fillId="0" borderId="19" xfId="1" applyFont="1" applyFill="1" applyBorder="1" applyAlignment="1">
      <alignment horizontal="center" vertical="center"/>
    </xf>
    <xf numFmtId="0" fontId="18" fillId="0" borderId="40" xfId="1" applyFont="1" applyFill="1" applyBorder="1" applyAlignment="1">
      <alignment vertical="top"/>
    </xf>
    <xf numFmtId="0" fontId="18" fillId="0" borderId="40" xfId="1" applyFont="1" applyFill="1" applyBorder="1" applyAlignment="1">
      <alignment vertical="top" wrapText="1"/>
    </xf>
    <xf numFmtId="167" fontId="17" fillId="0" borderId="3" xfId="2" applyFont="1" applyFill="1" applyBorder="1" applyAlignment="1">
      <alignment horizontal="center" vertical="center"/>
    </xf>
    <xf numFmtId="167" fontId="17" fillId="0" borderId="16" xfId="2" applyFont="1" applyFill="1" applyBorder="1" applyAlignment="1">
      <alignment horizontal="center" vertical="center"/>
    </xf>
    <xf numFmtId="167" fontId="17" fillId="0" borderId="33" xfId="2" applyFont="1" applyFill="1" applyBorder="1" applyAlignment="1">
      <alignment horizontal="center" vertical="center"/>
    </xf>
    <xf numFmtId="167" fontId="17" fillId="0" borderId="10" xfId="2" applyFont="1" applyFill="1" applyBorder="1" applyAlignment="1">
      <alignment horizontal="center" vertical="center"/>
    </xf>
    <xf numFmtId="167" fontId="17" fillId="0" borderId="11" xfId="2" applyFont="1" applyFill="1" applyBorder="1" applyAlignment="1">
      <alignment horizontal="center" vertical="center"/>
    </xf>
    <xf numFmtId="0" fontId="17" fillId="5" borderId="0" xfId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1" fillId="0" borderId="9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6" fontId="4" fillId="0" borderId="12" xfId="0" applyNumberFormat="1" applyFont="1" applyBorder="1" applyAlignment="1">
      <alignment horizontal="center" vertical="center"/>
    </xf>
    <xf numFmtId="166" fontId="4" fillId="0" borderId="4" xfId="0" applyNumberFormat="1" applyFont="1" applyBorder="1" applyAlignment="1">
      <alignment horizontal="center" vertical="center"/>
    </xf>
    <xf numFmtId="166" fontId="4" fillId="0" borderId="38" xfId="0" applyNumberFormat="1" applyFont="1" applyBorder="1" applyAlignment="1">
      <alignment horizontal="center" vertical="center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7" fillId="0" borderId="19" xfId="0" applyFont="1" applyFill="1" applyBorder="1" applyAlignment="1">
      <alignment horizontal="left" vertical="center" wrapText="1"/>
    </xf>
    <xf numFmtId="0" fontId="17" fillId="0" borderId="40" xfId="0" applyFont="1" applyFill="1" applyBorder="1" applyAlignment="1">
      <alignment horizontal="left" vertical="center" wrapText="1"/>
    </xf>
    <xf numFmtId="0" fontId="17" fillId="0" borderId="41" xfId="0" applyFont="1" applyFill="1" applyBorder="1" applyAlignment="1">
      <alignment horizontal="left" vertical="center" wrapText="1"/>
    </xf>
    <xf numFmtId="167" fontId="17" fillId="5" borderId="14" xfId="2" applyFont="1" applyFill="1" applyBorder="1" applyAlignment="1">
      <alignment horizontal="center" vertical="center" wrapText="1"/>
    </xf>
    <xf numFmtId="167" fontId="17" fillId="5" borderId="4" xfId="2" applyFont="1" applyFill="1" applyBorder="1" applyAlignment="1">
      <alignment horizontal="center" vertical="center" wrapText="1"/>
    </xf>
    <xf numFmtId="167" fontId="17" fillId="5" borderId="5" xfId="2" applyFont="1" applyFill="1" applyBorder="1" applyAlignment="1">
      <alignment horizontal="center" vertical="center" wrapText="1"/>
    </xf>
    <xf numFmtId="167" fontId="17" fillId="5" borderId="10" xfId="2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67" fontId="17" fillId="5" borderId="38" xfId="2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6" fillId="3" borderId="27" xfId="0" applyFont="1" applyFill="1" applyBorder="1" applyAlignment="1">
      <alignment horizontal="right"/>
    </xf>
    <xf numFmtId="0" fontId="16" fillId="3" borderId="28" xfId="0" applyFont="1" applyFill="1" applyBorder="1" applyAlignment="1">
      <alignment horizontal="right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wrapText="1"/>
    </xf>
  </cellXfs>
  <cellStyles count="3">
    <cellStyle name="Normal" xfId="0" builtinId="0"/>
    <cellStyle name="Normal 2 3" xfId="1" xr:uid="{00000000-0005-0000-0000-000001000000}"/>
    <cellStyle name="Vírgula 2 2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jpg"/><Relationship Id="rId1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jpg"/><Relationship Id="rId2" Type="http://schemas.openxmlformats.org/officeDocument/2006/relationships/image" Target="../media/image5.png"/><Relationship Id="rId1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57150</xdr:colOff>
          <xdr:row>2</xdr:row>
          <xdr:rowOff>0</xdr:rowOff>
        </xdr:from>
        <xdr:to>
          <xdr:col>1</xdr:col>
          <xdr:colOff>581025</xdr:colOff>
          <xdr:row>5</xdr:row>
          <xdr:rowOff>123825</xdr:rowOff>
        </xdr:to>
        <xdr:sp macro="" textlink="">
          <xdr:nvSpPr>
            <xdr:cNvPr id="8194" name="Object 1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1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9</xdr:col>
      <xdr:colOff>390525</xdr:colOff>
      <xdr:row>2</xdr:row>
      <xdr:rowOff>0</xdr:rowOff>
    </xdr:from>
    <xdr:to>
      <xdr:col>10</xdr:col>
      <xdr:colOff>723900</xdr:colOff>
      <xdr:row>5</xdr:row>
      <xdr:rowOff>69476</xdr:rowOff>
    </xdr:to>
    <xdr:pic>
      <xdr:nvPicPr>
        <xdr:cNvPr id="5" name="Imagem 4" descr="Descrição: C:\Users\Reovan Brito NB\Desktop\Bandeira Timbauba.jpg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67325" y="381000"/>
          <a:ext cx="1047750" cy="640976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57977</xdr:colOff>
      <xdr:row>0</xdr:row>
      <xdr:rowOff>74544</xdr:rowOff>
    </xdr:from>
    <xdr:to>
      <xdr:col>1</xdr:col>
      <xdr:colOff>994690</xdr:colOff>
      <xdr:row>4</xdr:row>
      <xdr:rowOff>118566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977" y="74544"/>
          <a:ext cx="1549626" cy="864000"/>
        </a:xfrm>
        <a:prstGeom prst="rect">
          <a:avLst/>
        </a:prstGeom>
      </xdr:spPr>
    </xdr:pic>
    <xdr:clientData/>
  </xdr:twoCellAnchor>
  <xdr:twoCellAnchor editAs="oneCell">
    <xdr:from>
      <xdr:col>6</xdr:col>
      <xdr:colOff>108587</xdr:colOff>
      <xdr:row>0</xdr:row>
      <xdr:rowOff>99391</xdr:rowOff>
    </xdr:from>
    <xdr:to>
      <xdr:col>7</xdr:col>
      <xdr:colOff>567023</xdr:colOff>
      <xdr:row>4</xdr:row>
      <xdr:rowOff>143413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5500" y="99391"/>
          <a:ext cx="1410936" cy="864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34</xdr:row>
      <xdr:rowOff>0</xdr:rowOff>
    </xdr:from>
    <xdr:to>
      <xdr:col>2</xdr:col>
      <xdr:colOff>1028700</xdr:colOff>
      <xdr:row>36</xdr:row>
      <xdr:rowOff>19050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175" y="7296150"/>
          <a:ext cx="3400425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152400</xdr:colOff>
      <xdr:row>0</xdr:row>
      <xdr:rowOff>47625</xdr:rowOff>
    </xdr:from>
    <xdr:to>
      <xdr:col>1</xdr:col>
      <xdr:colOff>1156993</xdr:colOff>
      <xdr:row>4</xdr:row>
      <xdr:rowOff>185625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47625"/>
          <a:ext cx="1614193" cy="900000"/>
        </a:xfrm>
        <a:prstGeom prst="rect">
          <a:avLst/>
        </a:prstGeom>
      </xdr:spPr>
    </xdr:pic>
    <xdr:clientData/>
  </xdr:twoCellAnchor>
  <xdr:twoCellAnchor editAs="oneCell">
    <xdr:from>
      <xdr:col>2</xdr:col>
      <xdr:colOff>1073927</xdr:colOff>
      <xdr:row>0</xdr:row>
      <xdr:rowOff>45224</xdr:rowOff>
    </xdr:from>
    <xdr:to>
      <xdr:col>2</xdr:col>
      <xdr:colOff>2543652</xdr:colOff>
      <xdr:row>4</xdr:row>
      <xdr:rowOff>183224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5327" y="45224"/>
          <a:ext cx="1469725" cy="90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onta\Documents\HD%20ANTIGO\Prefeitura%20de%20Timbauba\2018\pra&#231;a%20timbaubeira\pra&#231;a%20timbaubeir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M1"/>
      <sheetName val="BM 2"/>
      <sheetName val="cronograma"/>
      <sheetName val="adequação final"/>
      <sheetName val="memoria de calculo"/>
    </sheetNames>
    <sheetDataSet>
      <sheetData sheetId="0"/>
      <sheetData sheetId="1"/>
      <sheetData sheetId="2"/>
      <sheetData sheetId="3">
        <row r="23">
          <cell r="C23" t="str">
            <v>SERVIÇOS PRELIMINARES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1.xml"/><Relationship Id="rId4" Type="http://schemas.openxmlformats.org/officeDocument/2006/relationships/image" Target="../media/image3.emf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"/>
  <sheetViews>
    <sheetView tabSelected="1" view="pageBreakPreview" topLeftCell="A22" zoomScale="70" zoomScaleNormal="85" zoomScaleSheetLayoutView="70" zoomScalePageLayoutView="85" workbookViewId="0">
      <selection activeCell="G39" sqref="G39"/>
    </sheetView>
  </sheetViews>
  <sheetFormatPr defaultRowHeight="15" x14ac:dyDescent="0.25"/>
  <cols>
    <col min="1" max="1" width="8.42578125" style="1" customWidth="1"/>
    <col min="2" max="2" width="13.85546875" style="1" customWidth="1"/>
    <col min="3" max="3" width="42.85546875" customWidth="1"/>
    <col min="4" max="4" width="10.42578125" style="1" customWidth="1"/>
    <col min="5" max="5" width="6.7109375" style="1" customWidth="1"/>
    <col min="6" max="6" width="11.28515625" style="1" customWidth="1"/>
    <col min="7" max="7" width="11.85546875" style="1" customWidth="1"/>
    <col min="8" max="8" width="22.5703125" style="1" customWidth="1"/>
    <col min="11" max="11" width="17.5703125" customWidth="1"/>
  </cols>
  <sheetData>
    <row r="1" spans="1:9" ht="27.75" customHeight="1" x14ac:dyDescent="0.25">
      <c r="A1" s="141" t="s">
        <v>99</v>
      </c>
      <c r="B1" s="141"/>
      <c r="C1" s="141"/>
      <c r="D1" s="141"/>
      <c r="E1" s="141"/>
      <c r="F1" s="141"/>
      <c r="G1" s="141"/>
      <c r="H1" s="141"/>
      <c r="I1" s="26"/>
    </row>
    <row r="2" spans="1:9" ht="15" customHeight="1" thickBot="1" x14ac:dyDescent="0.3">
      <c r="A2" s="142"/>
      <c r="B2" s="142"/>
      <c r="C2" s="142"/>
      <c r="D2" s="142"/>
      <c r="E2" s="142"/>
      <c r="F2" s="142"/>
      <c r="G2" s="142"/>
      <c r="H2" s="142"/>
    </row>
    <row r="3" spans="1:9" ht="16.5" thickBot="1" x14ac:dyDescent="0.3">
      <c r="A3" s="143" t="s">
        <v>3</v>
      </c>
      <c r="B3" s="144"/>
      <c r="C3" s="144"/>
      <c r="D3" s="144"/>
      <c r="E3" s="144"/>
      <c r="F3" s="144"/>
      <c r="G3" s="144"/>
      <c r="H3" s="145"/>
    </row>
    <row r="4" spans="1:9" ht="16.5" thickBot="1" x14ac:dyDescent="0.3">
      <c r="A4" s="29"/>
      <c r="B4" s="30"/>
      <c r="C4" s="30"/>
      <c r="D4" s="30"/>
      <c r="E4" s="31"/>
      <c r="F4" s="30" t="s">
        <v>7</v>
      </c>
      <c r="G4" s="32">
        <v>0.24779999999999999</v>
      </c>
      <c r="H4" s="31"/>
    </row>
    <row r="5" spans="1:9" ht="60" customHeight="1" thickBot="1" x14ac:dyDescent="0.3">
      <c r="A5" s="33" t="s">
        <v>4</v>
      </c>
      <c r="B5" s="40" t="s">
        <v>55</v>
      </c>
      <c r="C5" s="34" t="s">
        <v>5</v>
      </c>
      <c r="D5" s="35" t="s">
        <v>2</v>
      </c>
      <c r="E5" s="35" t="s">
        <v>0</v>
      </c>
      <c r="F5" s="42" t="s">
        <v>6</v>
      </c>
      <c r="G5" s="36" t="s">
        <v>44</v>
      </c>
      <c r="H5" s="37" t="s">
        <v>45</v>
      </c>
    </row>
    <row r="6" spans="1:9" ht="18.75" customHeight="1" thickBot="1" x14ac:dyDescent="0.3">
      <c r="A6" s="33" t="s">
        <v>11</v>
      </c>
      <c r="B6" s="39"/>
      <c r="C6" s="50" t="s">
        <v>46</v>
      </c>
      <c r="D6" s="35"/>
      <c r="E6" s="35"/>
      <c r="F6" s="43"/>
      <c r="G6" s="43"/>
      <c r="H6" s="44">
        <f>SUM(H7:H12)</f>
        <v>2414.34</v>
      </c>
    </row>
    <row r="7" spans="1:9" ht="31.5" customHeight="1" x14ac:dyDescent="0.25">
      <c r="A7" s="65" t="s">
        <v>62</v>
      </c>
      <c r="B7" s="96" t="s">
        <v>79</v>
      </c>
      <c r="C7" s="46" t="s">
        <v>63</v>
      </c>
      <c r="D7" s="45">
        <f>'memoria de calculo'!H12</f>
        <v>1.5</v>
      </c>
      <c r="E7" s="45" t="s">
        <v>76</v>
      </c>
      <c r="F7" s="47">
        <v>320.04000000000002</v>
      </c>
      <c r="G7" s="47">
        <f t="shared" ref="G7:G12" si="0">ROUND((F7*$G$4)+F7,2)</f>
        <v>399.35</v>
      </c>
      <c r="H7" s="48">
        <f>ROUND((D7*G7),2)</f>
        <v>599.03</v>
      </c>
    </row>
    <row r="8" spans="1:9" ht="46.5" customHeight="1" x14ac:dyDescent="0.25">
      <c r="A8" s="65" t="s">
        <v>68</v>
      </c>
      <c r="B8" s="65">
        <v>97622</v>
      </c>
      <c r="C8" s="66" t="s">
        <v>85</v>
      </c>
      <c r="D8" s="99">
        <f>'memoria de calculo'!H18</f>
        <v>4.53</v>
      </c>
      <c r="E8" s="65" t="s">
        <v>84</v>
      </c>
      <c r="F8" s="67">
        <v>35.56</v>
      </c>
      <c r="G8" s="67">
        <f t="shared" si="0"/>
        <v>44.37</v>
      </c>
      <c r="H8" s="48">
        <f t="shared" ref="H8:H12" si="1">ROUND((D8*G8),2)</f>
        <v>201</v>
      </c>
    </row>
    <row r="9" spans="1:9" ht="45.75" customHeight="1" x14ac:dyDescent="0.25">
      <c r="A9" s="65" t="s">
        <v>82</v>
      </c>
      <c r="B9" s="101">
        <v>97631</v>
      </c>
      <c r="C9" s="66" t="s">
        <v>140</v>
      </c>
      <c r="D9" s="99">
        <f>'memoria de calculo'!H38</f>
        <v>68.34</v>
      </c>
      <c r="E9" s="65" t="s">
        <v>76</v>
      </c>
      <c r="F9" s="67">
        <v>2.0699999999999998</v>
      </c>
      <c r="G9" s="67">
        <f t="shared" si="0"/>
        <v>2.58</v>
      </c>
      <c r="H9" s="68">
        <f t="shared" si="1"/>
        <v>176.32</v>
      </c>
    </row>
    <row r="10" spans="1:9" ht="35.25" customHeight="1" x14ac:dyDescent="0.25">
      <c r="A10" s="65" t="s">
        <v>87</v>
      </c>
      <c r="B10" s="101" t="s">
        <v>92</v>
      </c>
      <c r="C10" s="114" t="s">
        <v>86</v>
      </c>
      <c r="D10" s="99">
        <f>'memoria de calculo'!H46</f>
        <v>38.93</v>
      </c>
      <c r="E10" s="65" t="s">
        <v>76</v>
      </c>
      <c r="F10" s="67">
        <v>14.76</v>
      </c>
      <c r="G10" s="67">
        <f t="shared" si="0"/>
        <v>18.420000000000002</v>
      </c>
      <c r="H10" s="68">
        <f t="shared" si="1"/>
        <v>717.09</v>
      </c>
    </row>
    <row r="11" spans="1:9" ht="35.25" customHeight="1" x14ac:dyDescent="0.25">
      <c r="A11" s="65" t="s">
        <v>88</v>
      </c>
      <c r="B11" s="101" t="s">
        <v>95</v>
      </c>
      <c r="C11" s="114" t="s">
        <v>94</v>
      </c>
      <c r="D11" s="99">
        <f>'memoria de calculo'!H51</f>
        <v>3</v>
      </c>
      <c r="E11" s="65" t="s">
        <v>76</v>
      </c>
      <c r="F11" s="67">
        <v>48.43</v>
      </c>
      <c r="G11" s="67">
        <f t="shared" si="0"/>
        <v>60.43</v>
      </c>
      <c r="H11" s="68">
        <f t="shared" si="1"/>
        <v>181.29</v>
      </c>
    </row>
    <row r="12" spans="1:9" ht="60" x14ac:dyDescent="0.25">
      <c r="A12" s="65" t="s">
        <v>164</v>
      </c>
      <c r="B12" s="101">
        <v>97634</v>
      </c>
      <c r="C12" s="66" t="s">
        <v>161</v>
      </c>
      <c r="D12" s="99">
        <f>'memoria de calculo'!H62</f>
        <v>50.29</v>
      </c>
      <c r="E12" s="65" t="s">
        <v>76</v>
      </c>
      <c r="F12" s="67">
        <v>8.6</v>
      </c>
      <c r="G12" s="67">
        <f t="shared" si="0"/>
        <v>10.73</v>
      </c>
      <c r="H12" s="68">
        <f t="shared" si="1"/>
        <v>539.61</v>
      </c>
    </row>
    <row r="13" spans="1:9" ht="16.5" thickBot="1" x14ac:dyDescent="0.3">
      <c r="A13" s="108" t="s">
        <v>21</v>
      </c>
      <c r="B13" s="109"/>
      <c r="C13" s="110" t="s">
        <v>89</v>
      </c>
      <c r="D13" s="111"/>
      <c r="E13" s="111"/>
      <c r="F13" s="112"/>
      <c r="G13" s="112"/>
      <c r="H13" s="113">
        <f>SUM(H14:H14)</f>
        <v>3645.16</v>
      </c>
    </row>
    <row r="14" spans="1:9" ht="45" customHeight="1" thickBot="1" x14ac:dyDescent="0.3">
      <c r="A14" s="2" t="s">
        <v>70</v>
      </c>
      <c r="B14" s="115" t="s">
        <v>91</v>
      </c>
      <c r="C14" s="41" t="s">
        <v>90</v>
      </c>
      <c r="D14" s="64">
        <f>'memoria de calculo'!H70</f>
        <v>6.28</v>
      </c>
      <c r="E14" s="4" t="s">
        <v>84</v>
      </c>
      <c r="F14" s="3">
        <v>465.17</v>
      </c>
      <c r="G14" s="47">
        <f>ROUND((F14*$G$4)+F14,2)</f>
        <v>580.44000000000005</v>
      </c>
      <c r="H14" s="48">
        <f>ROUND((D14*G14),2)</f>
        <v>3645.16</v>
      </c>
    </row>
    <row r="15" spans="1:9" ht="16.5" thickBot="1" x14ac:dyDescent="0.3">
      <c r="A15" s="33" t="s">
        <v>29</v>
      </c>
      <c r="B15" s="39"/>
      <c r="C15" s="50" t="s">
        <v>93</v>
      </c>
      <c r="D15" s="35"/>
      <c r="E15" s="35"/>
      <c r="F15" s="43"/>
      <c r="G15" s="43"/>
      <c r="H15" s="44">
        <f>SUM(H16:H19)</f>
        <v>8625.52</v>
      </c>
    </row>
    <row r="16" spans="1:9" ht="78.75" customHeight="1" x14ac:dyDescent="0.25">
      <c r="A16" s="45" t="s">
        <v>73</v>
      </c>
      <c r="B16" s="45">
        <v>87879</v>
      </c>
      <c r="C16" s="46" t="s">
        <v>96</v>
      </c>
      <c r="D16" s="63">
        <f>'memoria de calculo'!H75</f>
        <v>68.34</v>
      </c>
      <c r="E16" s="45" t="s">
        <v>76</v>
      </c>
      <c r="F16" s="47">
        <v>2.77</v>
      </c>
      <c r="G16" s="47">
        <f>ROUND((F16*$G$4)+F16,2)</f>
        <v>3.46</v>
      </c>
      <c r="H16" s="48">
        <f>ROUND((D16*G16),2)</f>
        <v>236.46</v>
      </c>
    </row>
    <row r="17" spans="1:11" ht="117.75" customHeight="1" x14ac:dyDescent="0.25">
      <c r="A17" s="45" t="s">
        <v>74</v>
      </c>
      <c r="B17" s="65">
        <v>87529</v>
      </c>
      <c r="C17" s="66" t="s">
        <v>97</v>
      </c>
      <c r="D17" s="99">
        <f>'memoria de calculo'!H80</f>
        <v>68.34</v>
      </c>
      <c r="E17" s="65" t="s">
        <v>76</v>
      </c>
      <c r="F17" s="67">
        <v>22.24</v>
      </c>
      <c r="G17" s="67">
        <f>ROUND((F17*$G$4)+F17,2)</f>
        <v>27.75</v>
      </c>
      <c r="H17" s="48">
        <f t="shared" ref="H17:H18" si="2">ROUND((D17*G17),2)</f>
        <v>1896.44</v>
      </c>
    </row>
    <row r="18" spans="1:11" ht="45" x14ac:dyDescent="0.25">
      <c r="A18" s="45" t="s">
        <v>131</v>
      </c>
      <c r="B18" s="101" t="s">
        <v>101</v>
      </c>
      <c r="C18" s="66" t="s">
        <v>100</v>
      </c>
      <c r="D18" s="99">
        <f>'memoria de calculo'!H91</f>
        <v>115.63</v>
      </c>
      <c r="E18" s="65" t="s">
        <v>76</v>
      </c>
      <c r="F18" s="67">
        <v>45</v>
      </c>
      <c r="G18" s="67">
        <f>ROUND((F18*$G$4)+F18,2)</f>
        <v>56.15</v>
      </c>
      <c r="H18" s="48">
        <f t="shared" si="2"/>
        <v>6492.62</v>
      </c>
    </row>
    <row r="19" spans="1:11" ht="15.75" thickBot="1" x14ac:dyDescent="0.3">
      <c r="A19" s="65"/>
      <c r="B19" s="65"/>
      <c r="C19" s="66"/>
      <c r="D19" s="99"/>
      <c r="E19" s="65"/>
      <c r="F19" s="67"/>
      <c r="G19" s="67"/>
      <c r="H19" s="68"/>
    </row>
    <row r="20" spans="1:11" ht="16.5" thickBot="1" x14ac:dyDescent="0.3">
      <c r="A20" s="33" t="s">
        <v>48</v>
      </c>
      <c r="B20" s="39"/>
      <c r="C20" s="50" t="s">
        <v>132</v>
      </c>
      <c r="D20" s="35"/>
      <c r="E20" s="35"/>
      <c r="F20" s="43"/>
      <c r="G20" s="43"/>
      <c r="H20" s="44">
        <f>SUM(H21:H23)</f>
        <v>12459.94</v>
      </c>
    </row>
    <row r="21" spans="1:11" ht="45.75" customHeight="1" x14ac:dyDescent="0.25">
      <c r="A21" s="45" t="s">
        <v>141</v>
      </c>
      <c r="B21" s="121" t="s">
        <v>98</v>
      </c>
      <c r="C21" s="46" t="s">
        <v>75</v>
      </c>
      <c r="D21" s="63">
        <f>'memoria de calculo'!H96</f>
        <v>38.93</v>
      </c>
      <c r="E21" s="45" t="s">
        <v>76</v>
      </c>
      <c r="F21" s="47">
        <v>105.2</v>
      </c>
      <c r="G21" s="47">
        <f>ROUND((F21*$G$4)+F21,2)</f>
        <v>131.27000000000001</v>
      </c>
      <c r="H21" s="48">
        <f>ROUND((D21*G21),2)</f>
        <v>5110.34</v>
      </c>
    </row>
    <row r="22" spans="1:11" ht="53.25" customHeight="1" x14ac:dyDescent="0.25">
      <c r="A22" s="45" t="s">
        <v>142</v>
      </c>
      <c r="B22" s="121" t="s">
        <v>145</v>
      </c>
      <c r="C22" s="114" t="s">
        <v>160</v>
      </c>
      <c r="D22" s="99">
        <f>'memoria de calculo'!H103</f>
        <v>47.37</v>
      </c>
      <c r="E22" s="65" t="s">
        <v>76</v>
      </c>
      <c r="F22" s="67">
        <v>68</v>
      </c>
      <c r="G22" s="47">
        <f>ROUND((F22*$G$4)+F22,2)</f>
        <v>84.85</v>
      </c>
      <c r="H22" s="48">
        <f>ROUND((D22*G22),2)</f>
        <v>4019.34</v>
      </c>
    </row>
    <row r="23" spans="1:11" ht="60" x14ac:dyDescent="0.25">
      <c r="A23" s="65" t="s">
        <v>150</v>
      </c>
      <c r="B23" s="101" t="s">
        <v>101</v>
      </c>
      <c r="C23" s="66" t="s">
        <v>152</v>
      </c>
      <c r="D23" s="99">
        <f>'memoria de calculo'!H109</f>
        <v>59.31</v>
      </c>
      <c r="E23" s="65" t="s">
        <v>76</v>
      </c>
      <c r="F23" s="67">
        <v>45</v>
      </c>
      <c r="G23" s="47">
        <f>ROUND((F23*$G$4)+F23,2)</f>
        <v>56.15</v>
      </c>
      <c r="H23" s="48">
        <f>ROUND((D23*G23),2)</f>
        <v>3330.26</v>
      </c>
    </row>
    <row r="24" spans="1:11" ht="15.75" thickBot="1" x14ac:dyDescent="0.3">
      <c r="A24" s="116"/>
      <c r="B24" s="116"/>
      <c r="C24" s="117"/>
      <c r="D24" s="118"/>
      <c r="E24" s="107"/>
      <c r="F24" s="100"/>
      <c r="G24" s="119"/>
      <c r="H24" s="120"/>
    </row>
    <row r="25" spans="1:11" ht="16.5" thickBot="1" x14ac:dyDescent="0.3">
      <c r="A25" s="102"/>
      <c r="B25" s="103"/>
      <c r="C25" s="104"/>
      <c r="D25" s="146" t="s">
        <v>81</v>
      </c>
      <c r="E25" s="147"/>
      <c r="F25" s="147"/>
      <c r="G25" s="148"/>
      <c r="H25" s="105">
        <f>SUM(H6:H23)/2</f>
        <v>27144.959999999995</v>
      </c>
      <c r="K25" s="97"/>
    </row>
    <row r="26" spans="1:11" ht="57.75" customHeight="1" x14ac:dyDescent="0.25">
      <c r="A26" s="149" t="s">
        <v>146</v>
      </c>
      <c r="B26" s="149"/>
      <c r="C26" s="149"/>
      <c r="D26" s="149"/>
      <c r="E26" s="149"/>
      <c r="F26" s="149"/>
      <c r="G26" s="149"/>
      <c r="H26" s="149"/>
    </row>
    <row r="27" spans="1:11" x14ac:dyDescent="0.25">
      <c r="A27" s="49"/>
      <c r="B27" s="49"/>
      <c r="C27" s="49"/>
      <c r="D27" s="49"/>
      <c r="E27" s="49"/>
      <c r="F27" s="49"/>
      <c r="G27" s="49"/>
      <c r="H27" s="49"/>
    </row>
    <row r="28" spans="1:11" ht="36" customHeight="1" x14ac:dyDescent="0.25">
      <c r="A28" s="150" t="s">
        <v>77</v>
      </c>
      <c r="B28" s="150"/>
      <c r="C28" s="151" t="s">
        <v>78</v>
      </c>
      <c r="D28" s="151"/>
      <c r="E28" s="151"/>
      <c r="F28" s="151"/>
      <c r="G28" s="151"/>
      <c r="H28" s="151"/>
    </row>
    <row r="29" spans="1:11" x14ac:dyDescent="0.25">
      <c r="A29" s="49"/>
      <c r="B29" s="49"/>
      <c r="C29" s="49"/>
      <c r="D29" s="49"/>
      <c r="E29" s="49"/>
      <c r="F29" s="49"/>
      <c r="G29" s="49"/>
      <c r="H29" s="49"/>
    </row>
    <row r="30" spans="1:11" x14ac:dyDescent="0.25">
      <c r="A30" s="49"/>
      <c r="B30" s="49"/>
      <c r="C30" s="49"/>
      <c r="D30" s="49"/>
      <c r="E30" s="49"/>
      <c r="F30" s="49"/>
      <c r="G30" s="49"/>
      <c r="H30" s="49"/>
    </row>
    <row r="31" spans="1:11" ht="15.75" x14ac:dyDescent="0.25">
      <c r="A31" s="27"/>
      <c r="B31" s="27"/>
      <c r="C31" s="28"/>
      <c r="D31" s="27"/>
      <c r="E31" s="27"/>
      <c r="F31" s="27"/>
      <c r="G31" s="27"/>
      <c r="H31" s="95"/>
    </row>
    <row r="32" spans="1:11" ht="15.75" x14ac:dyDescent="0.25">
      <c r="A32" s="140" t="s">
        <v>54</v>
      </c>
      <c r="B32" s="140"/>
      <c r="C32" s="140"/>
      <c r="D32" s="140"/>
      <c r="E32" s="140"/>
      <c r="F32" s="140"/>
      <c r="G32" s="140"/>
      <c r="H32" s="140"/>
    </row>
    <row r="33" spans="1:8" ht="15.75" x14ac:dyDescent="0.25">
      <c r="A33" s="140" t="s">
        <v>41</v>
      </c>
      <c r="B33" s="140"/>
      <c r="C33" s="140"/>
      <c r="D33" s="140"/>
      <c r="E33" s="140"/>
      <c r="F33" s="140"/>
      <c r="G33" s="140"/>
      <c r="H33" s="140"/>
    </row>
    <row r="34" spans="1:8" ht="15.75" x14ac:dyDescent="0.25">
      <c r="A34" s="140" t="s">
        <v>42</v>
      </c>
      <c r="B34" s="140"/>
      <c r="C34" s="140"/>
      <c r="D34" s="140"/>
      <c r="E34" s="140"/>
      <c r="F34" s="140"/>
      <c r="G34" s="140"/>
      <c r="H34" s="140"/>
    </row>
    <row r="35" spans="1:8" ht="15.75" x14ac:dyDescent="0.25">
      <c r="A35" s="140" t="s">
        <v>43</v>
      </c>
      <c r="B35" s="140"/>
      <c r="C35" s="140"/>
      <c r="D35" s="140"/>
      <c r="E35" s="140"/>
      <c r="F35" s="140"/>
      <c r="G35" s="140"/>
      <c r="H35" s="140"/>
    </row>
  </sheetData>
  <mergeCells count="11">
    <mergeCell ref="A35:H35"/>
    <mergeCell ref="A1:H1"/>
    <mergeCell ref="A2:H2"/>
    <mergeCell ref="A3:H3"/>
    <mergeCell ref="D25:G25"/>
    <mergeCell ref="A26:H26"/>
    <mergeCell ref="A28:B28"/>
    <mergeCell ref="C28:H28"/>
    <mergeCell ref="A32:H32"/>
    <mergeCell ref="A33:H33"/>
    <mergeCell ref="A34:H34"/>
  </mergeCells>
  <pageMargins left="0.9055118110236221" right="0.51181102362204722" top="1.5748031496062993" bottom="0.39370078740157483" header="0.51181102362204722" footer="0.31496062992125984"/>
  <pageSetup paperSize="9" scale="60" orientation="portrait" r:id="rId1"/>
  <headerFooter>
    <oddHeader>&amp;L&amp;G&amp;C
PREFEITURA MUNICIPAL DE TIMBAÚBA DOS BATISTAS          
CNPJ: 08.096.596/0001-87     
Rua:  Rui Barbosa, Centro.     
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K120"/>
  <sheetViews>
    <sheetView topLeftCell="A84" workbookViewId="0">
      <selection activeCell="H63" sqref="B63:K66"/>
    </sheetView>
  </sheetViews>
  <sheetFormatPr defaultRowHeight="15" x14ac:dyDescent="0.25"/>
  <cols>
    <col min="1" max="1" width="5.28515625" customWidth="1"/>
    <col min="2" max="2" width="11.5703125" customWidth="1"/>
    <col min="3" max="3" width="10.85546875" customWidth="1"/>
    <col min="4" max="4" width="9.85546875" customWidth="1"/>
    <col min="5" max="5" width="7.7109375" customWidth="1"/>
    <col min="6" max="6" width="6.42578125" customWidth="1"/>
    <col min="7" max="7" width="4" customWidth="1"/>
    <col min="8" max="8" width="11.28515625" customWidth="1"/>
    <col min="9" max="9" width="6.140625" customWidth="1"/>
    <col min="10" max="10" width="10.7109375" customWidth="1"/>
    <col min="11" max="11" width="12" customWidth="1"/>
  </cols>
  <sheetData>
    <row r="2" spans="1:11" x14ac:dyDescent="0.25">
      <c r="A2" s="159" t="s">
        <v>102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</row>
    <row r="3" spans="1:11" x14ac:dyDescent="0.25">
      <c r="A3" s="159" t="s">
        <v>71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</row>
    <row r="6" spans="1:11" x14ac:dyDescent="0.25">
      <c r="A6" s="159" t="s">
        <v>139</v>
      </c>
      <c r="B6" s="159"/>
      <c r="C6" s="159"/>
      <c r="D6" s="159"/>
      <c r="E6" s="159"/>
      <c r="F6" s="159"/>
      <c r="G6" s="159"/>
      <c r="H6" s="159"/>
      <c r="I6" s="159"/>
      <c r="J6" s="159"/>
      <c r="K6" s="159"/>
    </row>
    <row r="8" spans="1:11" x14ac:dyDescent="0.25">
      <c r="A8" s="91" t="s">
        <v>9</v>
      </c>
      <c r="B8" s="92" t="str">
        <f>'[1]adequação final'!C23</f>
        <v>SERVIÇOS PRELIMINARES</v>
      </c>
      <c r="C8" s="93"/>
      <c r="D8" s="93"/>
      <c r="E8" s="93"/>
      <c r="F8" s="93"/>
      <c r="G8" s="93"/>
      <c r="H8" s="93"/>
      <c r="I8" s="93"/>
      <c r="J8" s="93"/>
      <c r="K8" s="94"/>
    </row>
    <row r="9" spans="1:11" x14ac:dyDescent="0.25">
      <c r="A9" s="122" t="s">
        <v>11</v>
      </c>
      <c r="B9" s="152" t="str">
        <f>'ORÇAMENTO RESUMO'!C7</f>
        <v>PLACA DE OBRA EM CHAPA DE ACO GALVANIZADO</v>
      </c>
      <c r="C9" s="153"/>
      <c r="D9" s="153"/>
      <c r="E9" s="153"/>
      <c r="F9" s="153"/>
      <c r="G9" s="153"/>
      <c r="H9" s="153"/>
      <c r="I9" s="153"/>
      <c r="J9" s="153"/>
      <c r="K9" s="154"/>
    </row>
    <row r="10" spans="1:11" x14ac:dyDescent="0.25">
      <c r="A10" s="123"/>
      <c r="B10" s="124" t="s">
        <v>64</v>
      </c>
      <c r="C10" s="124" t="s">
        <v>65</v>
      </c>
      <c r="D10" s="124" t="s">
        <v>83</v>
      </c>
      <c r="E10" s="124" t="s">
        <v>69</v>
      </c>
      <c r="F10" s="124"/>
      <c r="G10" s="124"/>
      <c r="H10" s="124" t="s">
        <v>66</v>
      </c>
      <c r="I10" s="125"/>
      <c r="J10" s="126"/>
      <c r="K10" s="127"/>
    </row>
    <row r="11" spans="1:11" ht="15.75" thickBot="1" x14ac:dyDescent="0.3">
      <c r="A11" s="123"/>
      <c r="B11" s="128">
        <v>1</v>
      </c>
      <c r="C11" s="128">
        <v>1.5</v>
      </c>
      <c r="D11" s="128">
        <v>1</v>
      </c>
      <c r="E11" s="128"/>
      <c r="F11" s="128"/>
      <c r="G11" s="125"/>
      <c r="H11" s="129">
        <f>D11*C11*B11</f>
        <v>1.5</v>
      </c>
      <c r="I11" s="130" t="s">
        <v>67</v>
      </c>
      <c r="J11" s="155"/>
      <c r="K11" s="155"/>
    </row>
    <row r="12" spans="1:11" ht="15.75" thickBot="1" x14ac:dyDescent="0.3">
      <c r="A12" s="131"/>
      <c r="B12" s="132"/>
      <c r="C12" s="133"/>
      <c r="D12" s="133"/>
      <c r="E12" s="133"/>
      <c r="F12" s="133"/>
      <c r="G12" s="133"/>
      <c r="H12" s="134">
        <f>ROUND(SUM(H9:H11),2)</f>
        <v>1.5</v>
      </c>
      <c r="I12" s="135" t="s">
        <v>67</v>
      </c>
      <c r="J12" s="156" t="s">
        <v>1</v>
      </c>
      <c r="K12" s="160"/>
    </row>
    <row r="14" spans="1:11" ht="27.75" customHeight="1" x14ac:dyDescent="0.25">
      <c r="A14" s="122" t="s">
        <v>13</v>
      </c>
      <c r="B14" s="152" t="str">
        <f>'ORÇAMENTO RESUMO'!C8</f>
        <v>DEMOLIÇÃO DE ALVENARIA DE BLOCO FURADO, DE FORMA MANUAL, SEM REAPROVEITAMENTO. AF_12/2017</v>
      </c>
      <c r="C14" s="153"/>
      <c r="D14" s="153"/>
      <c r="E14" s="153"/>
      <c r="F14" s="153"/>
      <c r="G14" s="153"/>
      <c r="H14" s="153"/>
      <c r="I14" s="153"/>
      <c r="J14" s="153"/>
      <c r="K14" s="154"/>
    </row>
    <row r="15" spans="1:11" x14ac:dyDescent="0.25">
      <c r="A15" s="123"/>
      <c r="B15" s="124" t="s">
        <v>64</v>
      </c>
      <c r="C15" s="124" t="s">
        <v>65</v>
      </c>
      <c r="D15" s="124" t="s">
        <v>83</v>
      </c>
      <c r="E15" s="124" t="s">
        <v>69</v>
      </c>
      <c r="F15" s="124"/>
      <c r="G15" s="124"/>
      <c r="H15" s="124" t="s">
        <v>66</v>
      </c>
      <c r="I15" s="125"/>
      <c r="J15" s="126"/>
      <c r="K15" s="127"/>
    </row>
    <row r="16" spans="1:11" ht="32.25" customHeight="1" x14ac:dyDescent="0.25">
      <c r="A16" s="123"/>
      <c r="B16" s="128">
        <v>1</v>
      </c>
      <c r="C16" s="128">
        <v>12.95</v>
      </c>
      <c r="D16" s="128">
        <v>0.6</v>
      </c>
      <c r="E16" s="128">
        <v>0.4</v>
      </c>
      <c r="F16" s="128"/>
      <c r="G16" s="125"/>
      <c r="H16" s="129">
        <f>D16*C16*B16*E16</f>
        <v>3.1080000000000001</v>
      </c>
      <c r="I16" s="130" t="s">
        <v>103</v>
      </c>
      <c r="J16" s="155" t="s">
        <v>104</v>
      </c>
      <c r="K16" s="155"/>
    </row>
    <row r="17" spans="1:11" ht="24" customHeight="1" thickBot="1" x14ac:dyDescent="0.3">
      <c r="A17" s="123"/>
      <c r="B17" s="128">
        <v>1</v>
      </c>
      <c r="C17" s="128">
        <v>8.9</v>
      </c>
      <c r="D17" s="128">
        <v>0.4</v>
      </c>
      <c r="E17" s="128">
        <v>0.4</v>
      </c>
      <c r="F17" s="128"/>
      <c r="G17" s="125"/>
      <c r="H17" s="129">
        <f t="shared" ref="H17" si="0">D17*C17*B17*E17</f>
        <v>1.4240000000000004</v>
      </c>
      <c r="I17" s="130" t="s">
        <v>103</v>
      </c>
      <c r="J17" s="155" t="s">
        <v>105</v>
      </c>
      <c r="K17" s="155"/>
    </row>
    <row r="18" spans="1:11" ht="15.75" thickBot="1" x14ac:dyDescent="0.3">
      <c r="A18" s="131"/>
      <c r="B18" s="132"/>
      <c r="C18" s="133"/>
      <c r="D18" s="133"/>
      <c r="E18" s="133"/>
      <c r="F18" s="133"/>
      <c r="G18" s="133"/>
      <c r="H18" s="134">
        <f>ROUND(SUM(H16:H17),2)</f>
        <v>4.53</v>
      </c>
      <c r="I18" s="135" t="s">
        <v>84</v>
      </c>
      <c r="J18" s="156" t="s">
        <v>1</v>
      </c>
      <c r="K18" s="160"/>
    </row>
    <row r="20" spans="1:11" ht="20.25" customHeight="1" x14ac:dyDescent="0.25">
      <c r="A20" s="122" t="s">
        <v>15</v>
      </c>
      <c r="B20" s="152" t="str">
        <f>'ORÇAMENTO RESUMO'!C9</f>
        <v>DEMOLIÇÃO DE ARGAMASSAS, DE FORMA MANUAL, SEM REAPROVEITAMENTO. AF_12/2017</v>
      </c>
      <c r="C20" s="153"/>
      <c r="D20" s="153"/>
      <c r="E20" s="153"/>
      <c r="F20" s="153"/>
      <c r="G20" s="153"/>
      <c r="H20" s="153"/>
      <c r="I20" s="153"/>
      <c r="J20" s="153"/>
      <c r="K20" s="154"/>
    </row>
    <row r="21" spans="1:11" x14ac:dyDescent="0.25">
      <c r="A21" s="123"/>
      <c r="B21" s="124" t="s">
        <v>64</v>
      </c>
      <c r="C21" s="124" t="s">
        <v>65</v>
      </c>
      <c r="D21" s="124" t="s">
        <v>83</v>
      </c>
      <c r="E21" s="124"/>
      <c r="F21" s="124"/>
      <c r="G21" s="124"/>
      <c r="H21" s="124" t="s">
        <v>66</v>
      </c>
      <c r="I21" s="125"/>
      <c r="J21" s="126"/>
      <c r="K21" s="127"/>
    </row>
    <row r="22" spans="1:11" ht="36" customHeight="1" x14ac:dyDescent="0.25">
      <c r="A22" s="123"/>
      <c r="B22" s="128">
        <v>1</v>
      </c>
      <c r="C22" s="128">
        <v>8.9499999999999993</v>
      </c>
      <c r="D22" s="128">
        <v>0.6</v>
      </c>
      <c r="E22" s="128"/>
      <c r="F22" s="128"/>
      <c r="G22" s="125"/>
      <c r="H22" s="129">
        <f>D22*C22*B22</f>
        <v>5.3699999999999992</v>
      </c>
      <c r="I22" s="130" t="s">
        <v>72</v>
      </c>
      <c r="J22" s="155" t="s">
        <v>106</v>
      </c>
      <c r="K22" s="155"/>
    </row>
    <row r="23" spans="1:11" ht="40.5" customHeight="1" x14ac:dyDescent="0.25">
      <c r="A23" s="123"/>
      <c r="B23" s="128">
        <v>1</v>
      </c>
      <c r="C23" s="128">
        <v>7.79</v>
      </c>
      <c r="D23" s="128">
        <v>0.2</v>
      </c>
      <c r="E23" s="128"/>
      <c r="F23" s="128"/>
      <c r="G23" s="125"/>
      <c r="H23" s="129">
        <f t="shared" ref="H23:H37" si="1">D23*C23*B23</f>
        <v>1.5580000000000001</v>
      </c>
      <c r="I23" s="130" t="s">
        <v>72</v>
      </c>
      <c r="J23" s="155" t="s">
        <v>107</v>
      </c>
      <c r="K23" s="155"/>
    </row>
    <row r="24" spans="1:11" ht="48" customHeight="1" x14ac:dyDescent="0.25">
      <c r="A24" s="123"/>
      <c r="B24" s="128">
        <v>1</v>
      </c>
      <c r="C24" s="128">
        <v>5.15</v>
      </c>
      <c r="D24" s="128">
        <v>0.4</v>
      </c>
      <c r="E24" s="128"/>
      <c r="F24" s="128"/>
      <c r="G24" s="125"/>
      <c r="H24" s="129">
        <f t="shared" si="1"/>
        <v>2.06</v>
      </c>
      <c r="I24" s="130" t="s">
        <v>72</v>
      </c>
      <c r="J24" s="155" t="s">
        <v>108</v>
      </c>
      <c r="K24" s="155"/>
    </row>
    <row r="25" spans="1:11" ht="48" customHeight="1" x14ac:dyDescent="0.25">
      <c r="A25" s="123"/>
      <c r="B25" s="128">
        <v>1</v>
      </c>
      <c r="C25" s="128">
        <v>4.3499999999999996</v>
      </c>
      <c r="D25" s="128">
        <v>0.2</v>
      </c>
      <c r="E25" s="128"/>
      <c r="F25" s="128"/>
      <c r="G25" s="125"/>
      <c r="H25" s="129">
        <f>D25*C25*B25</f>
        <v>0.87</v>
      </c>
      <c r="I25" s="130" t="s">
        <v>72</v>
      </c>
      <c r="J25" s="155" t="s">
        <v>109</v>
      </c>
      <c r="K25" s="155"/>
    </row>
    <row r="26" spans="1:11" ht="48" customHeight="1" x14ac:dyDescent="0.25">
      <c r="A26" s="123"/>
      <c r="B26" s="128">
        <v>1</v>
      </c>
      <c r="C26" s="128">
        <f>9.15+4.7</f>
        <v>13.850000000000001</v>
      </c>
      <c r="D26" s="128">
        <v>0.6</v>
      </c>
      <c r="E26" s="128"/>
      <c r="F26" s="128"/>
      <c r="G26" s="125"/>
      <c r="H26" s="129">
        <f t="shared" si="1"/>
        <v>8.31</v>
      </c>
      <c r="I26" s="130" t="s">
        <v>72</v>
      </c>
      <c r="J26" s="155" t="s">
        <v>110</v>
      </c>
      <c r="K26" s="155"/>
    </row>
    <row r="27" spans="1:11" ht="48" customHeight="1" x14ac:dyDescent="0.25">
      <c r="A27" s="123"/>
      <c r="B27" s="128">
        <v>1</v>
      </c>
      <c r="C27" s="128">
        <v>7.55</v>
      </c>
      <c r="D27" s="128">
        <v>0.2</v>
      </c>
      <c r="E27" s="128"/>
      <c r="F27" s="128"/>
      <c r="G27" s="125"/>
      <c r="H27" s="129">
        <f t="shared" si="1"/>
        <v>1.51</v>
      </c>
      <c r="I27" s="130" t="s">
        <v>72</v>
      </c>
      <c r="J27" s="155" t="s">
        <v>111</v>
      </c>
      <c r="K27" s="155"/>
    </row>
    <row r="28" spans="1:11" ht="48" customHeight="1" x14ac:dyDescent="0.25">
      <c r="A28" s="123"/>
      <c r="B28" s="128">
        <v>1</v>
      </c>
      <c r="C28" s="128">
        <v>16.8</v>
      </c>
      <c r="D28" s="128">
        <v>0.6</v>
      </c>
      <c r="E28" s="128"/>
      <c r="F28" s="128"/>
      <c r="G28" s="125"/>
      <c r="H28" s="129">
        <f t="shared" si="1"/>
        <v>10.08</v>
      </c>
      <c r="I28" s="130" t="s">
        <v>72</v>
      </c>
      <c r="J28" s="155" t="s">
        <v>112</v>
      </c>
      <c r="K28" s="155"/>
    </row>
    <row r="29" spans="1:11" ht="48.75" customHeight="1" x14ac:dyDescent="0.25">
      <c r="A29" s="123"/>
      <c r="B29" s="128">
        <v>1</v>
      </c>
      <c r="C29" s="128">
        <v>15.05</v>
      </c>
      <c r="D29" s="128">
        <v>0.2</v>
      </c>
      <c r="E29" s="128"/>
      <c r="F29" s="128"/>
      <c r="G29" s="125"/>
      <c r="H29" s="129">
        <f t="shared" si="1"/>
        <v>3.0100000000000002</v>
      </c>
      <c r="I29" s="137" t="s">
        <v>72</v>
      </c>
      <c r="J29" s="155" t="s">
        <v>113</v>
      </c>
      <c r="K29" s="155"/>
    </row>
    <row r="30" spans="1:11" ht="48.75" customHeight="1" x14ac:dyDescent="0.25">
      <c r="A30" s="123"/>
      <c r="B30" s="128">
        <v>1</v>
      </c>
      <c r="C30" s="128">
        <v>12.65</v>
      </c>
      <c r="D30" s="128">
        <v>0.3</v>
      </c>
      <c r="E30" s="128"/>
      <c r="F30" s="128"/>
      <c r="G30" s="125"/>
      <c r="H30" s="129">
        <f t="shared" si="1"/>
        <v>3.7949999999999999</v>
      </c>
      <c r="I30" s="130" t="s">
        <v>72</v>
      </c>
      <c r="J30" s="155" t="s">
        <v>113</v>
      </c>
      <c r="K30" s="155"/>
    </row>
    <row r="31" spans="1:11" ht="48.75" customHeight="1" x14ac:dyDescent="0.25">
      <c r="A31" s="123"/>
      <c r="B31" s="128">
        <v>1</v>
      </c>
      <c r="C31" s="128">
        <v>13.82</v>
      </c>
      <c r="D31" s="128">
        <v>0.4</v>
      </c>
      <c r="E31" s="128"/>
      <c r="F31" s="128"/>
      <c r="G31" s="125"/>
      <c r="H31" s="129">
        <f t="shared" si="1"/>
        <v>5.5280000000000005</v>
      </c>
      <c r="I31" s="130" t="s">
        <v>72</v>
      </c>
      <c r="J31" s="155" t="s">
        <v>120</v>
      </c>
      <c r="K31" s="155"/>
    </row>
    <row r="32" spans="1:11" ht="48.75" customHeight="1" x14ac:dyDescent="0.25">
      <c r="A32" s="123"/>
      <c r="B32" s="128">
        <v>1</v>
      </c>
      <c r="C32" s="128">
        <v>12.56</v>
      </c>
      <c r="D32" s="128">
        <v>0.2</v>
      </c>
      <c r="E32" s="128"/>
      <c r="F32" s="128"/>
      <c r="G32" s="125"/>
      <c r="H32" s="129">
        <f t="shared" si="1"/>
        <v>2.5120000000000005</v>
      </c>
      <c r="I32" s="130" t="s">
        <v>72</v>
      </c>
      <c r="J32" s="155" t="s">
        <v>119</v>
      </c>
      <c r="K32" s="155"/>
    </row>
    <row r="33" spans="1:11" ht="48.75" customHeight="1" x14ac:dyDescent="0.25">
      <c r="A33" s="123"/>
      <c r="B33" s="128">
        <v>1</v>
      </c>
      <c r="C33" s="128">
        <v>14.2</v>
      </c>
      <c r="D33" s="128">
        <v>0.55000000000000004</v>
      </c>
      <c r="E33" s="128"/>
      <c r="F33" s="128"/>
      <c r="G33" s="125"/>
      <c r="H33" s="129">
        <f t="shared" si="1"/>
        <v>7.8100000000000005</v>
      </c>
      <c r="I33" s="130" t="s">
        <v>72</v>
      </c>
      <c r="J33" s="155" t="s">
        <v>115</v>
      </c>
      <c r="K33" s="155"/>
    </row>
    <row r="34" spans="1:11" ht="48.75" customHeight="1" x14ac:dyDescent="0.25">
      <c r="A34" s="123"/>
      <c r="B34" s="128">
        <v>1</v>
      </c>
      <c r="C34" s="128">
        <v>15.2</v>
      </c>
      <c r="D34" s="128">
        <v>0.3</v>
      </c>
      <c r="E34" s="128"/>
      <c r="F34" s="128"/>
      <c r="G34" s="125"/>
      <c r="H34" s="129">
        <f t="shared" si="1"/>
        <v>4.5599999999999996</v>
      </c>
      <c r="I34" s="130" t="s">
        <v>72</v>
      </c>
      <c r="J34" s="155" t="s">
        <v>118</v>
      </c>
      <c r="K34" s="155"/>
    </row>
    <row r="35" spans="1:11" ht="48.75" customHeight="1" x14ac:dyDescent="0.25">
      <c r="A35" s="123"/>
      <c r="B35" s="128">
        <v>1</v>
      </c>
      <c r="C35" s="128">
        <v>7.3</v>
      </c>
      <c r="D35" s="128">
        <v>0.6</v>
      </c>
      <c r="E35" s="128"/>
      <c r="F35" s="128"/>
      <c r="G35" s="125"/>
      <c r="H35" s="129">
        <f t="shared" si="1"/>
        <v>4.38</v>
      </c>
      <c r="I35" s="130" t="s">
        <v>72</v>
      </c>
      <c r="J35" s="155" t="s">
        <v>116</v>
      </c>
      <c r="K35" s="155"/>
    </row>
    <row r="36" spans="1:11" ht="48.75" customHeight="1" x14ac:dyDescent="0.25">
      <c r="A36" s="123"/>
      <c r="B36" s="128">
        <v>1</v>
      </c>
      <c r="C36" s="128">
        <v>5.7</v>
      </c>
      <c r="D36" s="128">
        <v>0.3</v>
      </c>
      <c r="E36" s="128"/>
      <c r="F36" s="128"/>
      <c r="G36" s="125"/>
      <c r="H36" s="129">
        <f t="shared" si="1"/>
        <v>1.71</v>
      </c>
      <c r="I36" s="130" t="s">
        <v>72</v>
      </c>
      <c r="J36" s="155" t="s">
        <v>117</v>
      </c>
      <c r="K36" s="155"/>
    </row>
    <row r="37" spans="1:11" ht="48.75" customHeight="1" thickBot="1" x14ac:dyDescent="0.3">
      <c r="A37" s="123"/>
      <c r="B37" s="128">
        <v>1</v>
      </c>
      <c r="C37" s="128">
        <v>17.600000000000001</v>
      </c>
      <c r="D37" s="128">
        <v>0.3</v>
      </c>
      <c r="E37" s="128"/>
      <c r="F37" s="128"/>
      <c r="G37" s="125"/>
      <c r="H37" s="129">
        <f t="shared" si="1"/>
        <v>5.28</v>
      </c>
      <c r="I37" s="130" t="s">
        <v>72</v>
      </c>
      <c r="J37" s="155" t="s">
        <v>114</v>
      </c>
      <c r="K37" s="155"/>
    </row>
    <row r="38" spans="1:11" ht="15.75" thickBot="1" x14ac:dyDescent="0.3">
      <c r="A38" s="131"/>
      <c r="B38" s="132"/>
      <c r="C38" s="133"/>
      <c r="D38" s="133"/>
      <c r="E38" s="133"/>
      <c r="F38" s="133"/>
      <c r="G38" s="133"/>
      <c r="H38" s="138">
        <f>ROUND(SUM(H22:H37),2)</f>
        <v>68.34</v>
      </c>
      <c r="I38" s="135" t="s">
        <v>72</v>
      </c>
      <c r="J38" s="156" t="s">
        <v>1</v>
      </c>
      <c r="K38" s="157"/>
    </row>
    <row r="40" spans="1:11" x14ac:dyDescent="0.25">
      <c r="A40" s="122" t="s">
        <v>17</v>
      </c>
      <c r="B40" s="152" t="str">
        <f>'ORÇAMENTO RESUMO'!C10</f>
        <v>DEMOLIÇÃO DE PISO DE LADRILHO</v>
      </c>
      <c r="C40" s="153"/>
      <c r="D40" s="153"/>
      <c r="E40" s="153"/>
      <c r="F40" s="153"/>
      <c r="G40" s="153"/>
      <c r="H40" s="153"/>
      <c r="I40" s="153"/>
      <c r="J40" s="153"/>
      <c r="K40" s="154"/>
    </row>
    <row r="41" spans="1:11" x14ac:dyDescent="0.25">
      <c r="A41" s="123"/>
      <c r="B41" s="124" t="s">
        <v>64</v>
      </c>
      <c r="C41" s="124" t="s">
        <v>65</v>
      </c>
      <c r="D41" s="124" t="s">
        <v>83</v>
      </c>
      <c r="E41" s="124"/>
      <c r="F41" s="124"/>
      <c r="G41" s="124"/>
      <c r="H41" s="124" t="s">
        <v>66</v>
      </c>
      <c r="I41" s="125"/>
      <c r="J41" s="126"/>
      <c r="K41" s="127"/>
    </row>
    <row r="42" spans="1:11" ht="38.25" customHeight="1" x14ac:dyDescent="0.25">
      <c r="A42" s="123"/>
      <c r="B42" s="128">
        <v>1</v>
      </c>
      <c r="C42" s="128">
        <v>71.8</v>
      </c>
      <c r="D42" s="128">
        <v>0.25</v>
      </c>
      <c r="E42" s="128"/>
      <c r="F42" s="128"/>
      <c r="G42" s="125"/>
      <c r="H42" s="129">
        <f>D42*C42*B42</f>
        <v>17.95</v>
      </c>
      <c r="I42" s="130" t="s">
        <v>72</v>
      </c>
      <c r="J42" s="155" t="s">
        <v>121</v>
      </c>
      <c r="K42" s="155"/>
    </row>
    <row r="43" spans="1:11" ht="36.75" customHeight="1" x14ac:dyDescent="0.25">
      <c r="A43" s="123"/>
      <c r="B43" s="128">
        <v>1</v>
      </c>
      <c r="C43" s="128">
        <v>15.39</v>
      </c>
      <c r="D43" s="128">
        <v>0.25</v>
      </c>
      <c r="E43" s="128"/>
      <c r="F43" s="128"/>
      <c r="G43" s="125"/>
      <c r="H43" s="129">
        <f>D43*C43*B43</f>
        <v>3.8475000000000001</v>
      </c>
      <c r="I43" s="130" t="s">
        <v>72</v>
      </c>
      <c r="J43" s="155" t="s">
        <v>122</v>
      </c>
      <c r="K43" s="155"/>
    </row>
    <row r="44" spans="1:11" ht="39.75" customHeight="1" x14ac:dyDescent="0.25">
      <c r="B44" s="128">
        <v>1</v>
      </c>
      <c r="C44" s="106">
        <v>31.74</v>
      </c>
      <c r="D44" s="128">
        <v>0.25</v>
      </c>
      <c r="H44" s="129">
        <f>D44*C44*B44</f>
        <v>7.9349999999999996</v>
      </c>
      <c r="I44" s="130" t="s">
        <v>72</v>
      </c>
      <c r="J44" s="155" t="s">
        <v>123</v>
      </c>
      <c r="K44" s="155"/>
    </row>
    <row r="45" spans="1:11" ht="43.5" customHeight="1" thickBot="1" x14ac:dyDescent="0.3">
      <c r="B45" s="128">
        <v>1</v>
      </c>
      <c r="C45" s="106">
        <v>36.799999999999997</v>
      </c>
      <c r="D45" s="128">
        <v>0.25</v>
      </c>
      <c r="H45" s="129">
        <f>D45*C45*B45</f>
        <v>9.1999999999999993</v>
      </c>
      <c r="I45" s="130" t="s">
        <v>72</v>
      </c>
      <c r="J45" s="155" t="s">
        <v>124</v>
      </c>
      <c r="K45" s="155"/>
    </row>
    <row r="46" spans="1:11" ht="15.75" thickBot="1" x14ac:dyDescent="0.3">
      <c r="H46" s="138">
        <f>ROUND(SUM(H42:H45),2)</f>
        <v>38.93</v>
      </c>
      <c r="I46" s="135" t="s">
        <v>72</v>
      </c>
      <c r="J46" s="156" t="s">
        <v>1</v>
      </c>
      <c r="K46" s="157"/>
    </row>
    <row r="48" spans="1:11" x14ac:dyDescent="0.25">
      <c r="A48" s="122" t="s">
        <v>125</v>
      </c>
      <c r="B48" s="152" t="str">
        <f>'ORÇAMENTO RESUMO'!C11</f>
        <v>DEMOLIÇÃO DE REVESTIMENTO C/ PEDRAS NATURAIS</v>
      </c>
      <c r="C48" s="153"/>
      <c r="D48" s="153"/>
      <c r="E48" s="153"/>
      <c r="F48" s="153"/>
      <c r="G48" s="153"/>
      <c r="H48" s="153"/>
      <c r="I48" s="153"/>
      <c r="J48" s="153"/>
      <c r="K48" s="154"/>
    </row>
    <row r="49" spans="1:11" x14ac:dyDescent="0.25">
      <c r="A49" s="123"/>
      <c r="B49" s="124" t="s">
        <v>64</v>
      </c>
      <c r="C49" s="124" t="s">
        <v>65</v>
      </c>
      <c r="D49" s="124" t="s">
        <v>69</v>
      </c>
      <c r="E49" s="124"/>
      <c r="F49" s="124"/>
      <c r="G49" s="124"/>
      <c r="H49" s="124" t="s">
        <v>66</v>
      </c>
      <c r="I49" s="125"/>
      <c r="J49" s="126"/>
      <c r="K49" s="127"/>
    </row>
    <row r="50" spans="1:11" ht="48" customHeight="1" thickBot="1" x14ac:dyDescent="0.3">
      <c r="A50" s="123"/>
      <c r="B50" s="128">
        <v>1</v>
      </c>
      <c r="C50" s="128">
        <v>3</v>
      </c>
      <c r="D50" s="128">
        <v>1</v>
      </c>
      <c r="E50" s="128"/>
      <c r="F50" s="128"/>
      <c r="G50" s="125"/>
      <c r="H50" s="129">
        <f>D50*C50*B50</f>
        <v>3</v>
      </c>
      <c r="I50" s="130" t="s">
        <v>72</v>
      </c>
      <c r="J50" s="155" t="s">
        <v>126</v>
      </c>
      <c r="K50" s="155"/>
    </row>
    <row r="51" spans="1:11" ht="15.75" thickBot="1" x14ac:dyDescent="0.3">
      <c r="H51" s="138">
        <f>ROUND(SUM(H50:H50),2)</f>
        <v>3</v>
      </c>
      <c r="I51" s="135" t="s">
        <v>72</v>
      </c>
      <c r="J51" s="156" t="s">
        <v>1</v>
      </c>
      <c r="K51" s="157"/>
    </row>
    <row r="53" spans="1:11" ht="27.75" customHeight="1" x14ac:dyDescent="0.25">
      <c r="A53" s="122" t="s">
        <v>163</v>
      </c>
      <c r="B53" s="152" t="str">
        <f>'ORÇAMENTO RESUMO'!C12</f>
        <v>DEMOLIÇÃO DE REVESTIMENTO CERAMICO, DE FORMA MECANIZADA COM MARTELETE, SEM REAPROVEITAMENTO.</v>
      </c>
      <c r="C53" s="153"/>
      <c r="D53" s="153"/>
      <c r="E53" s="153"/>
      <c r="F53" s="153"/>
      <c r="G53" s="153"/>
      <c r="H53" s="153"/>
      <c r="I53" s="153"/>
      <c r="J53" s="153"/>
      <c r="K53" s="154"/>
    </row>
    <row r="54" spans="1:11" x14ac:dyDescent="0.25">
      <c r="A54" s="123"/>
      <c r="B54" s="124" t="s">
        <v>64</v>
      </c>
      <c r="C54" s="124" t="s">
        <v>65</v>
      </c>
      <c r="D54" s="124" t="s">
        <v>69</v>
      </c>
      <c r="E54" s="124"/>
      <c r="F54" s="124"/>
      <c r="G54" s="124"/>
      <c r="H54" s="124" t="s">
        <v>66</v>
      </c>
      <c r="I54" s="125"/>
      <c r="J54" s="126"/>
      <c r="K54" s="127"/>
    </row>
    <row r="55" spans="1:11" ht="23.25" customHeight="1" x14ac:dyDescent="0.25">
      <c r="A55" s="123"/>
      <c r="B55" s="128">
        <v>1</v>
      </c>
      <c r="C55" s="128">
        <v>3</v>
      </c>
      <c r="D55" s="128">
        <v>1</v>
      </c>
      <c r="E55" s="128"/>
      <c r="F55" s="128"/>
      <c r="G55" s="125"/>
      <c r="H55" s="129">
        <f>D55*C55*B55</f>
        <v>3</v>
      </c>
      <c r="I55" s="130" t="s">
        <v>72</v>
      </c>
      <c r="J55" s="155" t="s">
        <v>126</v>
      </c>
      <c r="K55" s="155"/>
    </row>
    <row r="56" spans="1:11" ht="23.25" customHeight="1" x14ac:dyDescent="0.25">
      <c r="A56" s="139"/>
      <c r="B56" s="128">
        <v>1</v>
      </c>
      <c r="C56" s="128">
        <v>31.63</v>
      </c>
      <c r="D56" s="128">
        <v>0.4</v>
      </c>
      <c r="E56" s="128"/>
      <c r="F56" s="128"/>
      <c r="G56" s="125"/>
      <c r="H56" s="137">
        <f>C56*D56</f>
        <v>12.652000000000001</v>
      </c>
      <c r="I56" s="137" t="s">
        <v>76</v>
      </c>
      <c r="J56" s="158" t="s">
        <v>154</v>
      </c>
      <c r="K56" s="158"/>
    </row>
    <row r="57" spans="1:11" ht="23.25" customHeight="1" x14ac:dyDescent="0.25">
      <c r="A57" s="139"/>
      <c r="B57" s="128">
        <v>1</v>
      </c>
      <c r="C57" s="128">
        <v>29.11</v>
      </c>
      <c r="D57" s="128">
        <v>0.2</v>
      </c>
      <c r="E57" s="128"/>
      <c r="F57" s="128"/>
      <c r="G57" s="125"/>
      <c r="H57" s="137">
        <f t="shared" ref="H57:H61" si="2">C57*D57</f>
        <v>5.8220000000000001</v>
      </c>
      <c r="I57" s="137" t="s">
        <v>76</v>
      </c>
      <c r="J57" s="158" t="s">
        <v>155</v>
      </c>
      <c r="K57" s="158"/>
    </row>
    <row r="58" spans="1:11" ht="23.25" customHeight="1" x14ac:dyDescent="0.25">
      <c r="A58" s="139"/>
      <c r="B58" s="128">
        <v>1</v>
      </c>
      <c r="C58" s="128">
        <v>16.89</v>
      </c>
      <c r="D58" s="128">
        <v>0.8</v>
      </c>
      <c r="E58" s="128"/>
      <c r="F58" s="128"/>
      <c r="G58" s="125"/>
      <c r="H58" s="137">
        <f t="shared" si="2"/>
        <v>13.512</v>
      </c>
      <c r="I58" s="137" t="s">
        <v>76</v>
      </c>
      <c r="J58" s="158" t="s">
        <v>156</v>
      </c>
      <c r="K58" s="158"/>
    </row>
    <row r="59" spans="1:11" ht="23.25" customHeight="1" x14ac:dyDescent="0.25">
      <c r="A59" s="139"/>
      <c r="B59" s="128">
        <v>1</v>
      </c>
      <c r="C59" s="128">
        <v>14.36</v>
      </c>
      <c r="D59" s="128">
        <v>0.4</v>
      </c>
      <c r="E59" s="128"/>
      <c r="F59" s="128"/>
      <c r="G59" s="125"/>
      <c r="H59" s="137">
        <f t="shared" si="2"/>
        <v>5.7439999999999998</v>
      </c>
      <c r="I59" s="137" t="s">
        <v>76</v>
      </c>
      <c r="J59" s="158" t="s">
        <v>157</v>
      </c>
      <c r="K59" s="158"/>
    </row>
    <row r="60" spans="1:11" ht="23.25" customHeight="1" x14ac:dyDescent="0.25">
      <c r="A60" s="139"/>
      <c r="B60" s="128">
        <v>1</v>
      </c>
      <c r="C60" s="128">
        <v>9.35</v>
      </c>
      <c r="D60" s="128">
        <v>0.6</v>
      </c>
      <c r="E60" s="128"/>
      <c r="F60" s="128"/>
      <c r="G60" s="125"/>
      <c r="H60" s="137">
        <f t="shared" si="2"/>
        <v>5.6099999999999994</v>
      </c>
      <c r="I60" s="137" t="s">
        <v>76</v>
      </c>
      <c r="J60" s="158" t="s">
        <v>158</v>
      </c>
      <c r="K60" s="158"/>
    </row>
    <row r="61" spans="1:11" ht="23.25" customHeight="1" thickBot="1" x14ac:dyDescent="0.3">
      <c r="A61" s="139"/>
      <c r="B61" s="128">
        <v>1</v>
      </c>
      <c r="C61" s="128">
        <v>6.59</v>
      </c>
      <c r="D61" s="128">
        <v>0.6</v>
      </c>
      <c r="E61" s="128"/>
      <c r="F61" s="128"/>
      <c r="G61" s="125"/>
      <c r="H61" s="137">
        <f t="shared" si="2"/>
        <v>3.9539999999999997</v>
      </c>
      <c r="I61" s="137" t="s">
        <v>76</v>
      </c>
      <c r="J61" s="158" t="s">
        <v>159</v>
      </c>
      <c r="K61" s="158"/>
    </row>
    <row r="62" spans="1:11" ht="15.75" thickBot="1" x14ac:dyDescent="0.3">
      <c r="H62" s="138">
        <f>ROUND(SUM(H55:H61),2)</f>
        <v>50.29</v>
      </c>
      <c r="I62" s="135" t="s">
        <v>72</v>
      </c>
      <c r="J62" s="156" t="s">
        <v>1</v>
      </c>
      <c r="K62" s="157"/>
    </row>
    <row r="64" spans="1:11" ht="34.5" customHeight="1" x14ac:dyDescent="0.25">
      <c r="A64" s="122" t="s">
        <v>21</v>
      </c>
      <c r="B64" s="152" t="str">
        <f>'ORÇAMENTO RESUMO'!C14</f>
        <v>ALVENARIA DE EMBASAMENTO DE TIJOLO FURADO, C/ ARGAMASSA MISTA C/ CAL HIDRATADA (1:2:8)</v>
      </c>
      <c r="C64" s="153"/>
      <c r="D64" s="153"/>
      <c r="E64" s="153"/>
      <c r="F64" s="153"/>
      <c r="G64" s="153"/>
      <c r="H64" s="153"/>
      <c r="I64" s="153"/>
      <c r="J64" s="153"/>
      <c r="K64" s="154"/>
    </row>
    <row r="65" spans="1:11" x14ac:dyDescent="0.25">
      <c r="A65" s="123"/>
      <c r="B65" s="124" t="s">
        <v>64</v>
      </c>
      <c r="C65" s="124" t="s">
        <v>65</v>
      </c>
      <c r="D65" s="124" t="s">
        <v>83</v>
      </c>
      <c r="E65" s="124" t="s">
        <v>69</v>
      </c>
      <c r="F65" s="124"/>
      <c r="G65" s="124"/>
      <c r="H65" s="124" t="s">
        <v>66</v>
      </c>
      <c r="I65" s="125"/>
      <c r="J65" s="126"/>
      <c r="K65" s="127"/>
    </row>
    <row r="66" spans="1:11" ht="51" customHeight="1" x14ac:dyDescent="0.25">
      <c r="A66" s="123"/>
      <c r="B66" s="128">
        <v>1</v>
      </c>
      <c r="C66" s="128">
        <f>C16</f>
        <v>12.95</v>
      </c>
      <c r="D66" s="128">
        <v>0.6</v>
      </c>
      <c r="E66" s="128">
        <v>0.4</v>
      </c>
      <c r="F66" s="128"/>
      <c r="G66" s="125"/>
      <c r="H66" s="137">
        <f>D66*C66*B66*E66</f>
        <v>3.1080000000000001</v>
      </c>
      <c r="I66" s="137" t="s">
        <v>103</v>
      </c>
      <c r="J66" s="158" t="s">
        <v>127</v>
      </c>
      <c r="K66" s="158"/>
    </row>
    <row r="67" spans="1:11" ht="62.25" customHeight="1" x14ac:dyDescent="0.25">
      <c r="A67" s="139"/>
      <c r="B67" s="128">
        <v>1</v>
      </c>
      <c r="C67" s="128">
        <f>C17</f>
        <v>8.9</v>
      </c>
      <c r="D67" s="128">
        <v>0.4</v>
      </c>
      <c r="E67" s="128">
        <v>0.4</v>
      </c>
      <c r="F67" s="128"/>
      <c r="G67" s="125"/>
      <c r="H67" s="136">
        <f t="shared" ref="H67:H69" si="3">D67*C67*B67*E67</f>
        <v>1.4240000000000004</v>
      </c>
      <c r="I67" s="137" t="s">
        <v>103</v>
      </c>
      <c r="J67" s="158" t="s">
        <v>128</v>
      </c>
      <c r="K67" s="158"/>
    </row>
    <row r="68" spans="1:11" ht="63" customHeight="1" x14ac:dyDescent="0.25">
      <c r="A68" s="139"/>
      <c r="B68" s="128">
        <v>1</v>
      </c>
      <c r="C68" s="128">
        <f>C66</f>
        <v>12.95</v>
      </c>
      <c r="D68" s="128">
        <v>0.2</v>
      </c>
      <c r="E68" s="128">
        <v>0.4</v>
      </c>
      <c r="F68" s="128"/>
      <c r="G68" s="125"/>
      <c r="H68" s="129">
        <f t="shared" si="3"/>
        <v>1.036</v>
      </c>
      <c r="I68" s="137" t="s">
        <v>103</v>
      </c>
      <c r="J68" s="158" t="s">
        <v>129</v>
      </c>
      <c r="K68" s="158"/>
    </row>
    <row r="69" spans="1:11" ht="64.5" customHeight="1" thickBot="1" x14ac:dyDescent="0.3">
      <c r="A69" s="139"/>
      <c r="B69" s="128">
        <v>1</v>
      </c>
      <c r="C69" s="128">
        <f>C67</f>
        <v>8.9</v>
      </c>
      <c r="D69" s="128">
        <v>0.2</v>
      </c>
      <c r="E69" s="128">
        <v>0.4</v>
      </c>
      <c r="F69" s="128"/>
      <c r="G69" s="125"/>
      <c r="H69" s="129">
        <f t="shared" si="3"/>
        <v>0.71200000000000019</v>
      </c>
      <c r="I69" s="137" t="s">
        <v>103</v>
      </c>
      <c r="J69" s="158" t="s">
        <v>130</v>
      </c>
      <c r="K69" s="158"/>
    </row>
    <row r="70" spans="1:11" ht="15.75" thickBot="1" x14ac:dyDescent="0.3">
      <c r="H70" s="138">
        <f>ROUND(SUM(H66:H69),2)</f>
        <v>6.28</v>
      </c>
      <c r="I70" s="135" t="s">
        <v>84</v>
      </c>
      <c r="J70" s="156" t="s">
        <v>1</v>
      </c>
      <c r="K70" s="157"/>
    </row>
    <row r="72" spans="1:11" ht="31.5" customHeight="1" x14ac:dyDescent="0.25">
      <c r="A72" s="122" t="s">
        <v>29</v>
      </c>
      <c r="B72" s="152" t="str">
        <f>'ORÇAMENTO RESUMO'!C16</f>
        <v>CHAPISCO APLICADO EM ALVENARIAS E ESTRUTURAS DE CONCRETO INTERNAS, COM COLHER DE PEDREIRO. ARGAMASSA TRAÇO 1:3 COM PREPARO EM BETONEIRA 400L. AF_06/2014</v>
      </c>
      <c r="C72" s="153"/>
      <c r="D72" s="153"/>
      <c r="E72" s="153"/>
      <c r="F72" s="153"/>
      <c r="G72" s="153"/>
      <c r="H72" s="153"/>
      <c r="I72" s="153"/>
      <c r="J72" s="153"/>
      <c r="K72" s="154"/>
    </row>
    <row r="73" spans="1:11" x14ac:dyDescent="0.25">
      <c r="A73" s="123"/>
      <c r="B73" s="124" t="s">
        <v>64</v>
      </c>
      <c r="C73" s="124" t="s">
        <v>133</v>
      </c>
      <c r="D73" s="124"/>
      <c r="E73" s="124"/>
      <c r="F73" s="124"/>
      <c r="G73" s="124"/>
      <c r="H73" s="124" t="s">
        <v>66</v>
      </c>
      <c r="I73" s="125"/>
      <c r="J73" s="126"/>
      <c r="K73" s="127"/>
    </row>
    <row r="74" spans="1:11" ht="41.25" customHeight="1" thickBot="1" x14ac:dyDescent="0.3">
      <c r="A74" s="123"/>
      <c r="B74" s="128">
        <v>1</v>
      </c>
      <c r="C74" s="128">
        <f>H38</f>
        <v>68.34</v>
      </c>
      <c r="D74" s="128"/>
      <c r="E74" s="128"/>
      <c r="F74" s="128"/>
      <c r="G74" s="125"/>
      <c r="H74" s="137">
        <f>B74*C74</f>
        <v>68.34</v>
      </c>
      <c r="I74" s="137" t="s">
        <v>76</v>
      </c>
      <c r="J74" s="158" t="s">
        <v>134</v>
      </c>
      <c r="K74" s="158"/>
    </row>
    <row r="75" spans="1:11" ht="15.75" thickBot="1" x14ac:dyDescent="0.3">
      <c r="H75" s="138">
        <f>ROUND(SUM(H74:H74),2)</f>
        <v>68.34</v>
      </c>
      <c r="I75" s="135" t="s">
        <v>72</v>
      </c>
      <c r="J75" s="156" t="s">
        <v>1</v>
      </c>
      <c r="K75" s="157"/>
    </row>
    <row r="77" spans="1:11" ht="46.5" customHeight="1" x14ac:dyDescent="0.25">
      <c r="A77" s="122" t="s">
        <v>135</v>
      </c>
      <c r="B77" s="152" t="str">
        <f>'ORÇAMENTO RESUMO'!C17</f>
        <v>MASSA ÚNICA, PARA RECEBIMENTO DE PINTURA, EM ARGAMASSA TRAÇO 1:2:8, PREPARO MECÂNICO COM BETONEIRA 400L, APLICADA MANUALMENTE EM FACES INTERNAS DE PAREDES, ESPESSURA DE 20MM, COM EXECUÇÃO DE TALISCAS. AF_06/2014</v>
      </c>
      <c r="C77" s="153"/>
      <c r="D77" s="153"/>
      <c r="E77" s="153"/>
      <c r="F77" s="153"/>
      <c r="G77" s="153"/>
      <c r="H77" s="153"/>
      <c r="I77" s="153"/>
      <c r="J77" s="153"/>
      <c r="K77" s="154"/>
    </row>
    <row r="78" spans="1:11" x14ac:dyDescent="0.25">
      <c r="A78" s="123"/>
      <c r="B78" s="124" t="s">
        <v>64</v>
      </c>
      <c r="C78" s="124" t="s">
        <v>133</v>
      </c>
      <c r="D78" s="124"/>
      <c r="E78" s="124"/>
      <c r="F78" s="124"/>
      <c r="G78" s="124"/>
      <c r="H78" s="124" t="s">
        <v>66</v>
      </c>
      <c r="I78" s="125"/>
      <c r="J78" s="126"/>
      <c r="K78" s="127"/>
    </row>
    <row r="79" spans="1:11" ht="39" customHeight="1" thickBot="1" x14ac:dyDescent="0.3">
      <c r="A79" s="123"/>
      <c r="B79" s="128">
        <v>1</v>
      </c>
      <c r="C79" s="128">
        <f>C74</f>
        <v>68.34</v>
      </c>
      <c r="D79" s="128"/>
      <c r="E79" s="128"/>
      <c r="F79" s="128"/>
      <c r="G79" s="125"/>
      <c r="H79" s="137">
        <f>B79*C79</f>
        <v>68.34</v>
      </c>
      <c r="I79" s="137" t="s">
        <v>76</v>
      </c>
      <c r="J79" s="158" t="s">
        <v>134</v>
      </c>
      <c r="K79" s="158"/>
    </row>
    <row r="80" spans="1:11" ht="15.75" thickBot="1" x14ac:dyDescent="0.3">
      <c r="H80" s="138">
        <f>ROUND(SUM(H79:H79),2)</f>
        <v>68.34</v>
      </c>
      <c r="I80" s="135" t="s">
        <v>72</v>
      </c>
      <c r="J80" s="156" t="s">
        <v>1</v>
      </c>
      <c r="K80" s="157"/>
    </row>
    <row r="82" spans="1:11" ht="29.25" customHeight="1" x14ac:dyDescent="0.25">
      <c r="A82" s="122" t="s">
        <v>136</v>
      </c>
      <c r="B82" s="152" t="str">
        <f>'ORÇAMENTO RESUMO'!C18</f>
        <v>PEDRAS NATURAIS DECORATIVAS, C/ARGAMASSA MISTA CIMENTO. CAL HIDRATADA E AREIA</v>
      </c>
      <c r="C82" s="153"/>
      <c r="D82" s="153"/>
      <c r="E82" s="153"/>
      <c r="F82" s="153"/>
      <c r="G82" s="153"/>
      <c r="H82" s="153"/>
      <c r="I82" s="153"/>
      <c r="J82" s="153"/>
      <c r="K82" s="154"/>
    </row>
    <row r="83" spans="1:11" x14ac:dyDescent="0.25">
      <c r="A83" s="123"/>
      <c r="B83" s="124" t="s">
        <v>64</v>
      </c>
      <c r="C83" s="124" t="s">
        <v>133</v>
      </c>
      <c r="D83" s="124" t="s">
        <v>162</v>
      </c>
      <c r="E83" s="124"/>
      <c r="F83" s="124"/>
      <c r="G83" s="124"/>
      <c r="H83" s="124" t="s">
        <v>66</v>
      </c>
      <c r="I83" s="125"/>
      <c r="J83" s="126"/>
      <c r="K83" s="127"/>
    </row>
    <row r="84" spans="1:11" ht="40.5" customHeight="1" x14ac:dyDescent="0.25">
      <c r="A84" s="123"/>
      <c r="B84" s="128">
        <v>1</v>
      </c>
      <c r="C84" s="128">
        <f>C79</f>
        <v>68.34</v>
      </c>
      <c r="D84" s="128"/>
      <c r="E84" s="128"/>
      <c r="F84" s="128"/>
      <c r="G84" s="125"/>
      <c r="H84" s="137">
        <f>B84*C84</f>
        <v>68.34</v>
      </c>
      <c r="I84" s="137" t="s">
        <v>76</v>
      </c>
      <c r="J84" s="158" t="s">
        <v>134</v>
      </c>
      <c r="K84" s="158"/>
    </row>
    <row r="85" spans="1:11" ht="40.5" customHeight="1" x14ac:dyDescent="0.25">
      <c r="A85" s="139"/>
      <c r="B85" s="128">
        <v>1</v>
      </c>
      <c r="C85" s="128">
        <v>31.63</v>
      </c>
      <c r="D85" s="128">
        <v>0.4</v>
      </c>
      <c r="E85" s="128"/>
      <c r="F85" s="128"/>
      <c r="G85" s="125"/>
      <c r="H85" s="137">
        <f>C85*D85</f>
        <v>12.652000000000001</v>
      </c>
      <c r="I85" s="137" t="s">
        <v>76</v>
      </c>
      <c r="J85" s="158" t="s">
        <v>154</v>
      </c>
      <c r="K85" s="158"/>
    </row>
    <row r="86" spans="1:11" ht="40.5" customHeight="1" x14ac:dyDescent="0.25">
      <c r="A86" s="139"/>
      <c r="B86" s="128">
        <v>1</v>
      </c>
      <c r="C86" s="128">
        <v>29.11</v>
      </c>
      <c r="D86" s="128">
        <v>0.2</v>
      </c>
      <c r="E86" s="128"/>
      <c r="F86" s="128"/>
      <c r="G86" s="125"/>
      <c r="H86" s="137">
        <f t="shared" ref="H86:H90" si="4">C86*D86</f>
        <v>5.8220000000000001</v>
      </c>
      <c r="I86" s="137" t="s">
        <v>76</v>
      </c>
      <c r="J86" s="158" t="s">
        <v>155</v>
      </c>
      <c r="K86" s="158"/>
    </row>
    <row r="87" spans="1:11" ht="40.5" customHeight="1" x14ac:dyDescent="0.25">
      <c r="A87" s="139"/>
      <c r="B87" s="128">
        <v>1</v>
      </c>
      <c r="C87" s="128">
        <v>16.89</v>
      </c>
      <c r="D87" s="128">
        <v>0.8</v>
      </c>
      <c r="E87" s="128"/>
      <c r="F87" s="128"/>
      <c r="G87" s="125"/>
      <c r="H87" s="137">
        <f t="shared" si="4"/>
        <v>13.512</v>
      </c>
      <c r="I87" s="137" t="s">
        <v>76</v>
      </c>
      <c r="J87" s="158" t="s">
        <v>156</v>
      </c>
      <c r="K87" s="158"/>
    </row>
    <row r="88" spans="1:11" ht="40.5" customHeight="1" x14ac:dyDescent="0.25">
      <c r="A88" s="139"/>
      <c r="B88" s="128">
        <v>1</v>
      </c>
      <c r="C88" s="128">
        <v>14.36</v>
      </c>
      <c r="D88" s="128">
        <v>0.4</v>
      </c>
      <c r="E88" s="128"/>
      <c r="F88" s="128"/>
      <c r="G88" s="125"/>
      <c r="H88" s="137">
        <f t="shared" si="4"/>
        <v>5.7439999999999998</v>
      </c>
      <c r="I88" s="137" t="s">
        <v>76</v>
      </c>
      <c r="J88" s="158" t="s">
        <v>157</v>
      </c>
      <c r="K88" s="158"/>
    </row>
    <row r="89" spans="1:11" ht="40.5" customHeight="1" x14ac:dyDescent="0.25">
      <c r="A89" s="139"/>
      <c r="B89" s="128">
        <v>1</v>
      </c>
      <c r="C89" s="128">
        <v>9.35</v>
      </c>
      <c r="D89" s="128">
        <v>0.6</v>
      </c>
      <c r="E89" s="128"/>
      <c r="F89" s="128"/>
      <c r="G89" s="125"/>
      <c r="H89" s="137">
        <f t="shared" si="4"/>
        <v>5.6099999999999994</v>
      </c>
      <c r="I89" s="137" t="s">
        <v>76</v>
      </c>
      <c r="J89" s="158" t="s">
        <v>158</v>
      </c>
      <c r="K89" s="158"/>
    </row>
    <row r="90" spans="1:11" ht="40.5" customHeight="1" thickBot="1" x14ac:dyDescent="0.3">
      <c r="A90" s="139"/>
      <c r="B90" s="128">
        <v>1</v>
      </c>
      <c r="C90" s="128">
        <v>6.59</v>
      </c>
      <c r="D90" s="128">
        <v>0.6</v>
      </c>
      <c r="E90" s="128"/>
      <c r="F90" s="128"/>
      <c r="G90" s="125"/>
      <c r="H90" s="137">
        <f t="shared" si="4"/>
        <v>3.9539999999999997</v>
      </c>
      <c r="I90" s="137" t="s">
        <v>76</v>
      </c>
      <c r="J90" s="158" t="s">
        <v>159</v>
      </c>
      <c r="K90" s="158"/>
    </row>
    <row r="91" spans="1:11" ht="15.75" thickBot="1" x14ac:dyDescent="0.3">
      <c r="H91" s="138">
        <f>ROUND(SUM(H84:H90),2)</f>
        <v>115.63</v>
      </c>
      <c r="I91" s="135" t="s">
        <v>72</v>
      </c>
      <c r="J91" s="156" t="s">
        <v>1</v>
      </c>
      <c r="K91" s="157"/>
    </row>
    <row r="93" spans="1:11" ht="33.75" customHeight="1" x14ac:dyDescent="0.25">
      <c r="A93" s="122" t="s">
        <v>141</v>
      </c>
      <c r="B93" s="152" t="str">
        <f>'ORÇAMENTO RESUMO'!C21</f>
        <v>PISO PODOTÁTIL EXTERNO EM PMC ESP. 3CM, ASSENTADO COM ARGAMASSA (FORNECIMENTO E ASSENTAMENTO)</v>
      </c>
      <c r="C93" s="153"/>
      <c r="D93" s="153"/>
      <c r="E93" s="153"/>
      <c r="F93" s="153"/>
      <c r="G93" s="153"/>
      <c r="H93" s="153"/>
      <c r="I93" s="153"/>
      <c r="J93" s="153"/>
      <c r="K93" s="154"/>
    </row>
    <row r="94" spans="1:11" x14ac:dyDescent="0.25">
      <c r="A94" s="123"/>
      <c r="B94" s="124" t="s">
        <v>64</v>
      </c>
      <c r="C94" s="124" t="s">
        <v>137</v>
      </c>
      <c r="D94" s="124"/>
      <c r="E94" s="124"/>
      <c r="F94" s="124"/>
      <c r="G94" s="124"/>
      <c r="H94" s="124" t="s">
        <v>66</v>
      </c>
      <c r="I94" s="125"/>
      <c r="J94" s="126"/>
      <c r="K94" s="127"/>
    </row>
    <row r="95" spans="1:11" ht="46.5" customHeight="1" thickBot="1" x14ac:dyDescent="0.3">
      <c r="A95" s="123"/>
      <c r="B95" s="128">
        <v>1</v>
      </c>
      <c r="C95" s="128">
        <f>H46</f>
        <v>38.93</v>
      </c>
      <c r="D95" s="128"/>
      <c r="E95" s="128"/>
      <c r="F95" s="128"/>
      <c r="G95" s="125"/>
      <c r="H95" s="137">
        <f>B95*C95</f>
        <v>38.93</v>
      </c>
      <c r="I95" s="137" t="s">
        <v>76</v>
      </c>
      <c r="J95" s="158" t="s">
        <v>138</v>
      </c>
      <c r="K95" s="158"/>
    </row>
    <row r="96" spans="1:11" ht="15.75" thickBot="1" x14ac:dyDescent="0.3">
      <c r="H96" s="138">
        <f>ROUND(SUM(H95:H95),2)</f>
        <v>38.93</v>
      </c>
      <c r="I96" s="135" t="s">
        <v>72</v>
      </c>
      <c r="J96" s="156" t="s">
        <v>1</v>
      </c>
      <c r="K96" s="157"/>
    </row>
    <row r="98" spans="1:11" ht="40.5" customHeight="1" x14ac:dyDescent="0.25">
      <c r="A98" s="122" t="s">
        <v>142</v>
      </c>
      <c r="B98" s="152" t="str">
        <f>'ORÇAMENTO RESUMO'!C22</f>
        <v>CHAPIM PRÉ-MOLDADO DE CONCRETO - PARA EXECUÇÃO DOS ASSENTOS DOS BANCOS SOBRE ALVENARIA</v>
      </c>
      <c r="C98" s="153"/>
      <c r="D98" s="153"/>
      <c r="E98" s="153"/>
      <c r="F98" s="153"/>
      <c r="G98" s="153"/>
      <c r="H98" s="153"/>
      <c r="I98" s="153"/>
      <c r="J98" s="153"/>
      <c r="K98" s="154"/>
    </row>
    <row r="99" spans="1:11" x14ac:dyDescent="0.25">
      <c r="A99" s="123"/>
      <c r="B99" s="124" t="s">
        <v>64</v>
      </c>
      <c r="C99" s="124" t="s">
        <v>137</v>
      </c>
      <c r="D99" s="124"/>
      <c r="E99" s="124"/>
      <c r="F99" s="124"/>
      <c r="G99" s="124"/>
      <c r="H99" s="124" t="s">
        <v>66</v>
      </c>
      <c r="I99" s="125"/>
      <c r="J99" s="126"/>
      <c r="K99" s="127"/>
    </row>
    <row r="100" spans="1:11" ht="51" customHeight="1" x14ac:dyDescent="0.25">
      <c r="A100" s="123"/>
      <c r="B100" s="128">
        <v>1</v>
      </c>
      <c r="C100" s="128">
        <v>69.8</v>
      </c>
      <c r="D100" s="128">
        <v>0.4</v>
      </c>
      <c r="E100" s="128"/>
      <c r="F100" s="128"/>
      <c r="G100" s="125"/>
      <c r="H100" s="137">
        <f>B100*C100*D100</f>
        <v>27.92</v>
      </c>
      <c r="I100" s="137" t="s">
        <v>76</v>
      </c>
      <c r="J100" s="158" t="s">
        <v>143</v>
      </c>
      <c r="K100" s="158"/>
    </row>
    <row r="101" spans="1:11" ht="51" customHeight="1" x14ac:dyDescent="0.25">
      <c r="A101" s="139"/>
      <c r="B101" s="128">
        <v>1</v>
      </c>
      <c r="C101" s="128">
        <v>13.82</v>
      </c>
      <c r="D101" s="128">
        <v>0.4</v>
      </c>
      <c r="E101" s="128"/>
      <c r="F101" s="128"/>
      <c r="G101" s="125"/>
      <c r="H101" s="137">
        <f>B101*C101*D101</f>
        <v>5.5280000000000005</v>
      </c>
      <c r="I101" s="137" t="s">
        <v>72</v>
      </c>
      <c r="J101" s="158" t="s">
        <v>149</v>
      </c>
      <c r="K101" s="158"/>
    </row>
    <row r="102" spans="1:11" ht="51" customHeight="1" thickBot="1" x14ac:dyDescent="0.3">
      <c r="A102" s="139"/>
      <c r="B102" s="128">
        <v>1</v>
      </c>
      <c r="C102" s="128">
        <v>34.799999999999997</v>
      </c>
      <c r="D102" s="128">
        <v>0.4</v>
      </c>
      <c r="E102" s="128"/>
      <c r="F102" s="128"/>
      <c r="G102" s="125"/>
      <c r="H102" s="137">
        <f>B102*C102*D102</f>
        <v>13.92</v>
      </c>
      <c r="I102" s="137" t="s">
        <v>76</v>
      </c>
      <c r="J102" s="158" t="s">
        <v>144</v>
      </c>
      <c r="K102" s="158"/>
    </row>
    <row r="103" spans="1:11" ht="15.75" thickBot="1" x14ac:dyDescent="0.3">
      <c r="H103" s="138">
        <f>ROUND(SUM(H100:H102),2)</f>
        <v>47.37</v>
      </c>
      <c r="I103" s="135" t="s">
        <v>72</v>
      </c>
      <c r="J103" s="156" t="s">
        <v>1</v>
      </c>
      <c r="K103" s="157"/>
    </row>
    <row r="105" spans="1:11" ht="29.25" customHeight="1" x14ac:dyDescent="0.25">
      <c r="A105" s="122" t="s">
        <v>150</v>
      </c>
      <c r="B105" s="152" t="str">
        <f>'ORÇAMENTO RESUMO'!C23</f>
        <v>PEDRAS NATURAIS DECORATIVAS, C/ARGAMASSA MISTA CIMENTO. CAL HIDRATADA E AREIA (PARA PISO DA FONTE)</v>
      </c>
      <c r="C105" s="153"/>
      <c r="D105" s="153"/>
      <c r="E105" s="153"/>
      <c r="F105" s="153"/>
      <c r="G105" s="153"/>
      <c r="H105" s="153"/>
      <c r="I105" s="153"/>
      <c r="J105" s="153"/>
      <c r="K105" s="154"/>
    </row>
    <row r="106" spans="1:11" x14ac:dyDescent="0.25">
      <c r="A106" s="123"/>
      <c r="B106" s="124" t="s">
        <v>64</v>
      </c>
      <c r="C106" s="124" t="s">
        <v>151</v>
      </c>
      <c r="D106" s="124"/>
      <c r="E106" s="124"/>
      <c r="F106" s="124"/>
      <c r="G106" s="124"/>
      <c r="H106" s="124" t="s">
        <v>66</v>
      </c>
      <c r="I106" s="125"/>
      <c r="J106" s="126"/>
      <c r="K106" s="127"/>
    </row>
    <row r="107" spans="1:11" x14ac:dyDescent="0.25">
      <c r="A107" s="123"/>
      <c r="B107" s="128">
        <v>1</v>
      </c>
      <c r="C107" s="128">
        <f>72.22-21.29</f>
        <v>50.93</v>
      </c>
      <c r="D107" s="128"/>
      <c r="E107" s="128"/>
      <c r="F107" s="128"/>
      <c r="G107" s="125"/>
      <c r="H107" s="137">
        <f>B107*C107</f>
        <v>50.93</v>
      </c>
      <c r="I107" s="137" t="s">
        <v>76</v>
      </c>
      <c r="J107" s="158" t="s">
        <v>153</v>
      </c>
      <c r="K107" s="158"/>
    </row>
    <row r="108" spans="1:11" ht="15.75" thickBot="1" x14ac:dyDescent="0.3">
      <c r="A108" s="139"/>
      <c r="B108" s="128">
        <v>1</v>
      </c>
      <c r="C108" s="128">
        <f>18.23-9.85</f>
        <v>8.3800000000000008</v>
      </c>
      <c r="D108" s="128"/>
      <c r="E108" s="128"/>
      <c r="F108" s="128"/>
      <c r="G108" s="125"/>
      <c r="H108" s="137">
        <f t="shared" ref="H108" si="5">B108*C108</f>
        <v>8.3800000000000008</v>
      </c>
      <c r="I108" s="137" t="s">
        <v>72</v>
      </c>
      <c r="J108" s="158" t="s">
        <v>153</v>
      </c>
      <c r="K108" s="158"/>
    </row>
    <row r="109" spans="1:11" ht="15.75" thickBot="1" x14ac:dyDescent="0.3">
      <c r="H109" s="138">
        <f>ROUND(SUM(H107:H108),2)</f>
        <v>59.31</v>
      </c>
      <c r="I109" s="135" t="s">
        <v>72</v>
      </c>
      <c r="J109" s="156" t="s">
        <v>1</v>
      </c>
      <c r="K109" s="157"/>
    </row>
    <row r="117" spans="1:11" x14ac:dyDescent="0.25">
      <c r="A117" s="161" t="s">
        <v>54</v>
      </c>
      <c r="B117" s="161"/>
      <c r="C117" s="161"/>
      <c r="D117" s="161"/>
      <c r="E117" s="161"/>
      <c r="F117" s="161"/>
      <c r="G117" s="161"/>
      <c r="H117" s="161"/>
      <c r="I117" s="161"/>
      <c r="J117" s="161"/>
      <c r="K117" s="161"/>
    </row>
    <row r="118" spans="1:11" x14ac:dyDescent="0.25">
      <c r="A118" s="161" t="s">
        <v>41</v>
      </c>
      <c r="B118" s="161"/>
      <c r="C118" s="161"/>
      <c r="D118" s="161"/>
      <c r="E118" s="161"/>
      <c r="F118" s="161"/>
      <c r="G118" s="161"/>
      <c r="H118" s="161"/>
      <c r="I118" s="161"/>
      <c r="J118" s="161"/>
      <c r="K118" s="161"/>
    </row>
    <row r="119" spans="1:11" ht="15.75" x14ac:dyDescent="0.25">
      <c r="A119" s="140" t="s">
        <v>42</v>
      </c>
      <c r="B119" s="140"/>
      <c r="C119" s="140"/>
      <c r="D119" s="140"/>
      <c r="E119" s="140"/>
      <c r="F119" s="140"/>
      <c r="G119" s="140"/>
      <c r="H119" s="140"/>
      <c r="I119" s="140"/>
      <c r="J119" s="140"/>
      <c r="K119" s="140"/>
    </row>
    <row r="120" spans="1:11" x14ac:dyDescent="0.25">
      <c r="A120" s="159" t="s">
        <v>43</v>
      </c>
      <c r="B120" s="159"/>
      <c r="C120" s="159"/>
      <c r="D120" s="159"/>
      <c r="E120" s="159"/>
      <c r="F120" s="159"/>
      <c r="G120" s="159"/>
      <c r="H120" s="159"/>
      <c r="I120" s="159"/>
      <c r="J120" s="159"/>
      <c r="K120" s="159"/>
    </row>
  </sheetData>
  <mergeCells count="83">
    <mergeCell ref="A118:K118"/>
    <mergeCell ref="A119:K119"/>
    <mergeCell ref="A120:K120"/>
    <mergeCell ref="B98:K98"/>
    <mergeCell ref="J100:K100"/>
    <mergeCell ref="J103:K103"/>
    <mergeCell ref="J102:K102"/>
    <mergeCell ref="J101:K101"/>
    <mergeCell ref="B105:K105"/>
    <mergeCell ref="J107:K107"/>
    <mergeCell ref="J108:K108"/>
    <mergeCell ref="J109:K109"/>
    <mergeCell ref="J38:K38"/>
    <mergeCell ref="J36:K36"/>
    <mergeCell ref="J37:K37"/>
    <mergeCell ref="B40:K40"/>
    <mergeCell ref="A117:K117"/>
    <mergeCell ref="J42:K42"/>
    <mergeCell ref="J50:K50"/>
    <mergeCell ref="J51:K51"/>
    <mergeCell ref="J43:K43"/>
    <mergeCell ref="J44:K44"/>
    <mergeCell ref="J45:K45"/>
    <mergeCell ref="J46:K46"/>
    <mergeCell ref="B48:K48"/>
    <mergeCell ref="J27:K27"/>
    <mergeCell ref="J18:K18"/>
    <mergeCell ref="B20:K20"/>
    <mergeCell ref="J25:K25"/>
    <mergeCell ref="J26:K26"/>
    <mergeCell ref="J22:K22"/>
    <mergeCell ref="J23:K23"/>
    <mergeCell ref="J28:K28"/>
    <mergeCell ref="J30:K30"/>
    <mergeCell ref="J33:K33"/>
    <mergeCell ref="J34:K34"/>
    <mergeCell ref="J35:K35"/>
    <mergeCell ref="J31:K31"/>
    <mergeCell ref="J32:K32"/>
    <mergeCell ref="J29:K29"/>
    <mergeCell ref="J12:K12"/>
    <mergeCell ref="B14:K14"/>
    <mergeCell ref="J16:K16"/>
    <mergeCell ref="J17:K17"/>
    <mergeCell ref="J24:K24"/>
    <mergeCell ref="A2:K2"/>
    <mergeCell ref="A3:K3"/>
    <mergeCell ref="A6:K6"/>
    <mergeCell ref="B9:K9"/>
    <mergeCell ref="J11:K11"/>
    <mergeCell ref="B72:K72"/>
    <mergeCell ref="J74:K74"/>
    <mergeCell ref="B64:K64"/>
    <mergeCell ref="J66:K66"/>
    <mergeCell ref="J70:K70"/>
    <mergeCell ref="J67:K67"/>
    <mergeCell ref="J68:K68"/>
    <mergeCell ref="J69:K69"/>
    <mergeCell ref="J75:K75"/>
    <mergeCell ref="B77:K77"/>
    <mergeCell ref="J79:K79"/>
    <mergeCell ref="J80:K80"/>
    <mergeCell ref="B82:K82"/>
    <mergeCell ref="J96:K96"/>
    <mergeCell ref="J84:K84"/>
    <mergeCell ref="J91:K91"/>
    <mergeCell ref="B93:K93"/>
    <mergeCell ref="J95:K95"/>
    <mergeCell ref="J87:K87"/>
    <mergeCell ref="J85:K85"/>
    <mergeCell ref="J86:K86"/>
    <mergeCell ref="J88:K88"/>
    <mergeCell ref="J89:K89"/>
    <mergeCell ref="J90:K90"/>
    <mergeCell ref="B53:K53"/>
    <mergeCell ref="J55:K55"/>
    <mergeCell ref="J62:K62"/>
    <mergeCell ref="J56:K56"/>
    <mergeCell ref="J57:K57"/>
    <mergeCell ref="J58:K58"/>
    <mergeCell ref="J59:K59"/>
    <mergeCell ref="J60:K60"/>
    <mergeCell ref="J61:K61"/>
  </mergeCells>
  <pageMargins left="0.511811024" right="0.511811024" top="0.78740157499999996" bottom="0.78740157499999996" header="0.31496062000000002" footer="0.31496062000000002"/>
  <drawing r:id="rId1"/>
  <legacyDrawing r:id="rId2"/>
  <oleObjects>
    <mc:AlternateContent xmlns:mc="http://schemas.openxmlformats.org/markup-compatibility/2006">
      <mc:Choice Requires="x14">
        <oleObject progId="PBrush" shapeId="8194" r:id="rId3">
          <objectPr defaultSize="0" autoPict="0" r:id="rId4">
            <anchor moveWithCells="1" sizeWithCells="1">
              <from>
                <xdr:col>0</xdr:col>
                <xdr:colOff>57150</xdr:colOff>
                <xdr:row>2</xdr:row>
                <xdr:rowOff>0</xdr:rowOff>
              </from>
              <to>
                <xdr:col>1</xdr:col>
                <xdr:colOff>581025</xdr:colOff>
                <xdr:row>5</xdr:row>
                <xdr:rowOff>123825</xdr:rowOff>
              </to>
            </anchor>
          </objectPr>
        </oleObject>
      </mc:Choice>
      <mc:Fallback>
        <oleObject progId="PBrush" shapeId="8194" r:id="rId3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J29"/>
  <sheetViews>
    <sheetView view="pageBreakPreview" topLeftCell="A7" zoomScale="115" zoomScaleNormal="100" zoomScaleSheetLayoutView="115" workbookViewId="0">
      <selection activeCell="G18" sqref="G18"/>
    </sheetView>
  </sheetViews>
  <sheetFormatPr defaultRowHeight="15" x14ac:dyDescent="0.25"/>
  <cols>
    <col min="2" max="2" width="26.7109375" customWidth="1"/>
    <col min="3" max="3" width="17.28515625" customWidth="1"/>
    <col min="5" max="5" width="17" customWidth="1"/>
    <col min="6" max="6" width="9.85546875" customWidth="1"/>
    <col min="7" max="7" width="14.28515625" customWidth="1"/>
  </cols>
  <sheetData>
    <row r="2" spans="1:10" ht="18.75" x14ac:dyDescent="0.3">
      <c r="A2" s="167" t="s">
        <v>58</v>
      </c>
      <c r="B2" s="167"/>
      <c r="C2" s="167"/>
      <c r="D2" s="167"/>
      <c r="E2" s="167"/>
      <c r="F2" s="167"/>
      <c r="G2" s="167"/>
      <c r="H2" s="167"/>
    </row>
    <row r="3" spans="1:10" ht="15.75" x14ac:dyDescent="0.25">
      <c r="A3" s="166" t="s">
        <v>59</v>
      </c>
      <c r="B3" s="166"/>
      <c r="C3" s="166"/>
      <c r="D3" s="166"/>
      <c r="E3" s="166"/>
      <c r="F3" s="166"/>
      <c r="G3" s="166"/>
      <c r="H3" s="166"/>
    </row>
    <row r="4" spans="1:10" x14ac:dyDescent="0.25">
      <c r="A4" s="159" t="s">
        <v>60</v>
      </c>
      <c r="B4" s="159"/>
      <c r="C4" s="159"/>
      <c r="D4" s="159"/>
      <c r="E4" s="159"/>
      <c r="F4" s="159"/>
      <c r="G4" s="159"/>
      <c r="H4" s="159"/>
    </row>
    <row r="5" spans="1:10" ht="15.75" thickBot="1" x14ac:dyDescent="0.3">
      <c r="F5" s="70"/>
      <c r="G5" s="70"/>
      <c r="H5" s="70"/>
    </row>
    <row r="6" spans="1:10" ht="18.75" thickTop="1" x14ac:dyDescent="0.25">
      <c r="A6" s="51"/>
      <c r="B6" s="51"/>
      <c r="C6" s="51"/>
      <c r="D6" s="51"/>
      <c r="E6" s="51"/>
      <c r="F6" s="69"/>
    </row>
    <row r="7" spans="1:10" ht="29.25" customHeight="1" x14ac:dyDescent="0.25">
      <c r="A7" s="173" t="s">
        <v>99</v>
      </c>
      <c r="B7" s="173"/>
      <c r="C7" s="173"/>
      <c r="D7" s="173"/>
      <c r="E7" s="173"/>
      <c r="F7" s="173"/>
      <c r="G7" s="173"/>
      <c r="H7" s="173"/>
      <c r="I7" s="26"/>
      <c r="J7" s="26"/>
    </row>
    <row r="8" spans="1:10" ht="15.75" x14ac:dyDescent="0.25">
      <c r="A8" s="38"/>
      <c r="B8" s="38"/>
      <c r="C8" s="38"/>
      <c r="D8" s="38"/>
      <c r="E8" s="38"/>
      <c r="F8" s="38"/>
      <c r="G8" s="38"/>
      <c r="H8" s="38"/>
      <c r="I8" s="38"/>
      <c r="J8" s="38"/>
    </row>
    <row r="9" spans="1:10" ht="15.75" thickBot="1" x14ac:dyDescent="0.3">
      <c r="A9" s="169" t="s">
        <v>49</v>
      </c>
      <c r="B9" s="170"/>
      <c r="C9" s="170"/>
      <c r="D9" s="170"/>
      <c r="E9" s="170"/>
      <c r="F9" s="170"/>
      <c r="G9" s="170"/>
      <c r="H9" s="170"/>
    </row>
    <row r="10" spans="1:10" ht="15.75" thickBot="1" x14ac:dyDescent="0.3">
      <c r="A10" s="164" t="s">
        <v>4</v>
      </c>
      <c r="B10" s="164" t="s">
        <v>5</v>
      </c>
      <c r="C10" s="164" t="s">
        <v>50</v>
      </c>
      <c r="D10" s="164" t="s">
        <v>51</v>
      </c>
      <c r="E10" s="171" t="s">
        <v>52</v>
      </c>
      <c r="F10" s="172"/>
      <c r="G10" s="172"/>
      <c r="H10" s="172"/>
    </row>
    <row r="11" spans="1:10" ht="15.75" thickBot="1" x14ac:dyDescent="0.3">
      <c r="A11" s="165"/>
      <c r="B11" s="165"/>
      <c r="C11" s="165"/>
      <c r="D11" s="165"/>
      <c r="E11" s="52" t="s">
        <v>53</v>
      </c>
      <c r="F11" s="53" t="s">
        <v>51</v>
      </c>
      <c r="G11" s="52" t="s">
        <v>80</v>
      </c>
      <c r="H11" s="53" t="s">
        <v>51</v>
      </c>
    </row>
    <row r="12" spans="1:10" x14ac:dyDescent="0.25">
      <c r="A12" s="72" t="s">
        <v>9</v>
      </c>
      <c r="B12" s="73" t="str">
        <f>'ORÇAMENTO RESUMO'!C6</f>
        <v>SERVIÇOS PRELIMINARES</v>
      </c>
      <c r="C12" s="74">
        <f>'ORÇAMENTO RESUMO'!H6</f>
        <v>2414.34</v>
      </c>
      <c r="D12" s="75">
        <f>(C12/C17)*100</f>
        <v>8.8942477719620889</v>
      </c>
      <c r="E12" s="76">
        <f>(F12)*C12</f>
        <v>2172.9060000000004</v>
      </c>
      <c r="F12" s="77">
        <v>0.9</v>
      </c>
      <c r="G12" s="76">
        <f>(H12)*C12</f>
        <v>241.43400000000003</v>
      </c>
      <c r="H12" s="77">
        <v>0.1</v>
      </c>
    </row>
    <row r="13" spans="1:10" x14ac:dyDescent="0.25">
      <c r="A13" s="78" t="s">
        <v>47</v>
      </c>
      <c r="B13" s="79" t="str">
        <f>'ORÇAMENTO RESUMO'!C13</f>
        <v>ALVENARIA</v>
      </c>
      <c r="C13" s="74">
        <f>'ORÇAMENTO RESUMO'!H13</f>
        <v>3645.16</v>
      </c>
      <c r="D13" s="75">
        <f>(C13/C17)*100</f>
        <v>13.428496487009006</v>
      </c>
      <c r="E13" s="76">
        <f>(F13)*C13</f>
        <v>1822.58</v>
      </c>
      <c r="F13" s="80">
        <v>0.5</v>
      </c>
      <c r="G13" s="76">
        <f t="shared" ref="G13:G15" si="0">(H13)*C13</f>
        <v>1822.58</v>
      </c>
      <c r="H13" s="80">
        <v>0.5</v>
      </c>
    </row>
    <row r="14" spans="1:10" x14ac:dyDescent="0.25">
      <c r="A14" s="78" t="s">
        <v>27</v>
      </c>
      <c r="B14" s="79" t="str">
        <f>'ORÇAMENTO RESUMO'!C15</f>
        <v>REVESTIMENTOS</v>
      </c>
      <c r="C14" s="74">
        <f>'ORÇAMENTO RESUMO'!H15</f>
        <v>8625.52</v>
      </c>
      <c r="D14" s="75">
        <f>(C14/C17)*100</f>
        <v>31.775769792992882</v>
      </c>
      <c r="E14" s="76">
        <f>(F14)*C14</f>
        <v>4312.76</v>
      </c>
      <c r="F14" s="80">
        <v>0.5</v>
      </c>
      <c r="G14" s="76">
        <f t="shared" si="0"/>
        <v>4312.76</v>
      </c>
      <c r="H14" s="80">
        <v>0.5</v>
      </c>
    </row>
    <row r="15" spans="1:10" x14ac:dyDescent="0.25">
      <c r="A15" s="78" t="s">
        <v>31</v>
      </c>
      <c r="B15" s="79" t="str">
        <f>'ORÇAMENTO RESUMO'!C20</f>
        <v>PISOS</v>
      </c>
      <c r="C15" s="74">
        <f>'ORÇAMENTO RESUMO'!H20</f>
        <v>12459.94</v>
      </c>
      <c r="D15" s="75">
        <f>(C15/C17)*100</f>
        <v>45.901485948036033</v>
      </c>
      <c r="E15" s="76">
        <f t="shared" ref="E15" si="1">(F15)*C15</f>
        <v>0</v>
      </c>
      <c r="F15" s="80"/>
      <c r="G15" s="76">
        <f t="shared" si="0"/>
        <v>12459.94</v>
      </c>
      <c r="H15" s="80">
        <v>1</v>
      </c>
    </row>
    <row r="16" spans="1:10" x14ac:dyDescent="0.25">
      <c r="A16" s="78"/>
      <c r="B16" s="81"/>
      <c r="C16" s="74"/>
      <c r="D16" s="75"/>
      <c r="E16" s="76"/>
      <c r="F16" s="80"/>
      <c r="G16" s="76"/>
      <c r="H16" s="80"/>
    </row>
    <row r="17" spans="1:8" ht="15.75" thickBot="1" x14ac:dyDescent="0.3">
      <c r="A17" s="162" t="s">
        <v>1</v>
      </c>
      <c r="B17" s="163"/>
      <c r="C17" s="82">
        <f>SUM(C12:C16)</f>
        <v>27144.959999999999</v>
      </c>
      <c r="D17" s="83">
        <f>SUM(D12:D16)</f>
        <v>100</v>
      </c>
      <c r="E17" s="84">
        <f>SUM(E12:E16)</f>
        <v>8308.246000000001</v>
      </c>
      <c r="F17" s="85">
        <f>E17/C17</f>
        <v>0.30606956134766827</v>
      </c>
      <c r="G17" s="84">
        <f>SUM(G12:G16)</f>
        <v>18836.714</v>
      </c>
      <c r="H17" s="85">
        <f>G17/C17</f>
        <v>0.69393043865233184</v>
      </c>
    </row>
    <row r="18" spans="1:8" ht="15.75" thickBot="1" x14ac:dyDescent="0.3">
      <c r="A18" s="86"/>
      <c r="B18" s="86"/>
      <c r="C18" s="87"/>
      <c r="D18" s="88"/>
      <c r="E18" s="89" t="s">
        <v>61</v>
      </c>
      <c r="F18" s="71">
        <f>F17</f>
        <v>0.30606956134766827</v>
      </c>
      <c r="G18" s="98">
        <f>G17+E17</f>
        <v>27144.959999999999</v>
      </c>
      <c r="H18" s="90">
        <f>H17+F17</f>
        <v>1</v>
      </c>
    </row>
    <row r="19" spans="1:8" x14ac:dyDescent="0.25">
      <c r="A19" s="54"/>
      <c r="B19" s="54"/>
      <c r="C19" s="55"/>
      <c r="D19" s="56"/>
      <c r="E19" s="57"/>
      <c r="F19" s="58"/>
    </row>
    <row r="20" spans="1:8" x14ac:dyDescent="0.25">
      <c r="A20" s="168" t="s">
        <v>148</v>
      </c>
      <c r="B20" s="168"/>
      <c r="C20" s="168"/>
      <c r="D20" s="168"/>
      <c r="E20" s="168"/>
      <c r="F20" s="168"/>
      <c r="G20" s="168"/>
      <c r="H20" s="168"/>
    </row>
    <row r="21" spans="1:8" x14ac:dyDescent="0.25">
      <c r="A21" s="59"/>
      <c r="B21" s="59"/>
      <c r="C21" s="60"/>
      <c r="D21" s="59"/>
      <c r="E21" s="61"/>
      <c r="F21" s="59"/>
    </row>
    <row r="22" spans="1:8" x14ac:dyDescent="0.25">
      <c r="A22" s="59"/>
      <c r="B22" s="59"/>
      <c r="C22" s="60"/>
      <c r="D22" s="59"/>
      <c r="E22" s="61"/>
      <c r="F22" s="59"/>
    </row>
    <row r="23" spans="1:8" x14ac:dyDescent="0.25">
      <c r="A23" s="59"/>
      <c r="B23" s="59"/>
      <c r="C23" s="60"/>
      <c r="D23" s="59"/>
      <c r="E23" s="61"/>
      <c r="F23" s="59"/>
    </row>
    <row r="24" spans="1:8" x14ac:dyDescent="0.25">
      <c r="A24" s="59"/>
      <c r="B24" s="59"/>
      <c r="C24" s="60"/>
      <c r="D24" s="59"/>
      <c r="E24" s="61"/>
      <c r="F24" s="59"/>
    </row>
    <row r="25" spans="1:8" x14ac:dyDescent="0.25">
      <c r="A25" s="59"/>
      <c r="B25" s="59"/>
      <c r="C25" s="60"/>
      <c r="D25" s="59"/>
      <c r="E25" s="61"/>
      <c r="F25" s="59"/>
    </row>
    <row r="26" spans="1:8" x14ac:dyDescent="0.25">
      <c r="A26" s="161" t="s">
        <v>54</v>
      </c>
      <c r="B26" s="161"/>
      <c r="C26" s="161"/>
      <c r="D26" s="161"/>
      <c r="E26" s="161"/>
      <c r="F26" s="161"/>
      <c r="G26" s="161"/>
      <c r="H26" s="161"/>
    </row>
    <row r="27" spans="1:8" x14ac:dyDescent="0.25">
      <c r="A27" s="161" t="s">
        <v>41</v>
      </c>
      <c r="B27" s="161"/>
      <c r="C27" s="161"/>
      <c r="D27" s="161"/>
      <c r="E27" s="161"/>
      <c r="F27" s="161"/>
      <c r="G27" s="161"/>
      <c r="H27" s="161"/>
    </row>
    <row r="28" spans="1:8" ht="15.75" x14ac:dyDescent="0.25">
      <c r="A28" s="140" t="s">
        <v>42</v>
      </c>
      <c r="B28" s="140"/>
      <c r="C28" s="140"/>
      <c r="D28" s="140"/>
      <c r="E28" s="140"/>
      <c r="F28" s="140"/>
      <c r="G28" s="140"/>
      <c r="H28" s="140"/>
    </row>
    <row r="29" spans="1:8" x14ac:dyDescent="0.25">
      <c r="A29" s="159" t="s">
        <v>43</v>
      </c>
      <c r="B29" s="159"/>
      <c r="C29" s="159"/>
      <c r="D29" s="159"/>
      <c r="E29" s="159"/>
      <c r="F29" s="159"/>
      <c r="G29" s="159"/>
      <c r="H29" s="159"/>
    </row>
  </sheetData>
  <mergeCells count="16">
    <mergeCell ref="A4:H4"/>
    <mergeCell ref="A3:H3"/>
    <mergeCell ref="A2:H2"/>
    <mergeCell ref="A20:H20"/>
    <mergeCell ref="A26:H26"/>
    <mergeCell ref="A9:H9"/>
    <mergeCell ref="E10:H10"/>
    <mergeCell ref="A7:H7"/>
    <mergeCell ref="A27:H27"/>
    <mergeCell ref="A28:H28"/>
    <mergeCell ref="A29:H29"/>
    <mergeCell ref="A17:B17"/>
    <mergeCell ref="A10:A11"/>
    <mergeCell ref="B10:B11"/>
    <mergeCell ref="C10:C11"/>
    <mergeCell ref="D10:D11"/>
  </mergeCells>
  <pageMargins left="0.511811024" right="0.511811024" top="0.78740157499999996" bottom="0.78740157499999996" header="0.31496062000000002" footer="0.31496062000000002"/>
  <pageSetup paperSize="9" scale="67" orientation="portrait" horizontalDpi="4294967293" vertic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6:L47"/>
  <sheetViews>
    <sheetView topLeftCell="A10" workbookViewId="0">
      <selection activeCell="B16" sqref="B16"/>
    </sheetView>
  </sheetViews>
  <sheetFormatPr defaultRowHeight="15" x14ac:dyDescent="0.25"/>
  <cols>
    <col min="2" max="2" width="44.5703125" customWidth="1"/>
    <col min="3" max="3" width="38.28515625" customWidth="1"/>
  </cols>
  <sheetData>
    <row r="6" spans="1:12" ht="18.75" x14ac:dyDescent="0.3">
      <c r="A6" s="167" t="s">
        <v>58</v>
      </c>
      <c r="B6" s="167"/>
      <c r="C6" s="167"/>
    </row>
    <row r="7" spans="1:12" ht="15.75" x14ac:dyDescent="0.25">
      <c r="A7" s="166" t="s">
        <v>59</v>
      </c>
      <c r="B7" s="166"/>
      <c r="C7" s="166"/>
    </row>
    <row r="8" spans="1:12" x14ac:dyDescent="0.25">
      <c r="A8" s="159" t="s">
        <v>60</v>
      </c>
      <c r="B8" s="159"/>
      <c r="C8" s="159"/>
    </row>
    <row r="9" spans="1:12" ht="15.75" x14ac:dyDescent="0.25">
      <c r="A9" s="175"/>
      <c r="B9" s="175"/>
      <c r="C9" s="175"/>
      <c r="E9" s="62"/>
      <c r="F9" s="62"/>
      <c r="G9" s="62"/>
      <c r="H9" s="62"/>
      <c r="I9" s="62"/>
    </row>
    <row r="10" spans="1:12" ht="15.75" x14ac:dyDescent="0.25">
      <c r="A10" s="166" t="s">
        <v>8</v>
      </c>
      <c r="B10" s="166"/>
      <c r="C10" s="166"/>
      <c r="E10" s="62"/>
      <c r="F10" s="62"/>
      <c r="G10" s="62"/>
      <c r="H10" s="62"/>
      <c r="I10" s="62"/>
    </row>
    <row r="12" spans="1:12" ht="15.75" x14ac:dyDescent="0.25">
      <c r="A12" s="173"/>
      <c r="B12" s="173"/>
      <c r="C12" s="173"/>
      <c r="D12" s="62"/>
      <c r="K12" s="62"/>
      <c r="L12" s="62"/>
    </row>
    <row r="13" spans="1:12" ht="15.75" x14ac:dyDescent="0.25">
      <c r="A13" s="173" t="s">
        <v>99</v>
      </c>
      <c r="B13" s="173"/>
      <c r="C13" s="173"/>
      <c r="D13" s="62"/>
      <c r="K13" s="62"/>
      <c r="L13" s="62"/>
    </row>
    <row r="15" spans="1:12" ht="15.75" thickBot="1" x14ac:dyDescent="0.3">
      <c r="A15" t="s">
        <v>147</v>
      </c>
    </row>
    <row r="16" spans="1:12" ht="15.75" thickBot="1" x14ac:dyDescent="0.3">
      <c r="A16" s="7" t="s">
        <v>9</v>
      </c>
      <c r="B16" s="8" t="s">
        <v>10</v>
      </c>
      <c r="C16" s="9">
        <f>SUM(C17:C20)</f>
        <v>7.3000000000000009E-2</v>
      </c>
    </row>
    <row r="17" spans="1:3" x14ac:dyDescent="0.25">
      <c r="A17" s="10" t="s">
        <v>11</v>
      </c>
      <c r="B17" s="11" t="s">
        <v>12</v>
      </c>
      <c r="C17" s="12">
        <v>0.04</v>
      </c>
    </row>
    <row r="18" spans="1:3" x14ac:dyDescent="0.25">
      <c r="A18" s="5" t="s">
        <v>13</v>
      </c>
      <c r="B18" s="6" t="s">
        <v>14</v>
      </c>
      <c r="C18" s="13">
        <v>8.0000000000000002E-3</v>
      </c>
    </row>
    <row r="19" spans="1:3" x14ac:dyDescent="0.25">
      <c r="A19" s="5" t="s">
        <v>15</v>
      </c>
      <c r="B19" s="6" t="s">
        <v>16</v>
      </c>
      <c r="C19" s="14">
        <v>1.2699999999999999E-2</v>
      </c>
    </row>
    <row r="20" spans="1:3" x14ac:dyDescent="0.25">
      <c r="A20" s="5" t="s">
        <v>17</v>
      </c>
      <c r="B20" s="6" t="s">
        <v>18</v>
      </c>
      <c r="C20" s="14">
        <v>1.23E-2</v>
      </c>
    </row>
    <row r="21" spans="1:3" ht="15.75" thickBot="1" x14ac:dyDescent="0.3">
      <c r="A21" s="15"/>
      <c r="B21" s="16"/>
      <c r="C21" s="17"/>
    </row>
    <row r="22" spans="1:3" ht="15.75" thickBot="1" x14ac:dyDescent="0.3">
      <c r="A22" s="7" t="s">
        <v>19</v>
      </c>
      <c r="B22" s="8" t="s">
        <v>20</v>
      </c>
      <c r="C22" s="9">
        <f>SUM(C23:C26)</f>
        <v>8.6499999999999994E-2</v>
      </c>
    </row>
    <row r="23" spans="1:3" x14ac:dyDescent="0.25">
      <c r="A23" s="10" t="s">
        <v>21</v>
      </c>
      <c r="B23" s="11" t="s">
        <v>22</v>
      </c>
      <c r="C23" s="18">
        <v>6.4999999999999997E-3</v>
      </c>
    </row>
    <row r="24" spans="1:3" x14ac:dyDescent="0.25">
      <c r="A24" s="5" t="s">
        <v>23</v>
      </c>
      <c r="B24" s="6" t="s">
        <v>24</v>
      </c>
      <c r="C24" s="14">
        <v>0.03</v>
      </c>
    </row>
    <row r="25" spans="1:3" x14ac:dyDescent="0.25">
      <c r="A25" s="5" t="s">
        <v>25</v>
      </c>
      <c r="B25" s="6" t="s">
        <v>26</v>
      </c>
      <c r="C25" s="14">
        <v>0.05</v>
      </c>
    </row>
    <row r="26" spans="1:3" ht="15.75" thickBot="1" x14ac:dyDescent="0.3">
      <c r="A26" s="15" t="s">
        <v>56</v>
      </c>
      <c r="B26" s="16" t="s">
        <v>57</v>
      </c>
      <c r="C26" s="17"/>
    </row>
    <row r="27" spans="1:3" ht="15.75" thickBot="1" x14ac:dyDescent="0.3">
      <c r="A27" s="7" t="s">
        <v>27</v>
      </c>
      <c r="B27" s="8" t="s">
        <v>28</v>
      </c>
      <c r="C27" s="9">
        <f>C28</f>
        <v>6.1600000000000002E-2</v>
      </c>
    </row>
    <row r="28" spans="1:3" x14ac:dyDescent="0.25">
      <c r="A28" s="10" t="s">
        <v>29</v>
      </c>
      <c r="B28" s="11" t="s">
        <v>30</v>
      </c>
      <c r="C28" s="18">
        <v>6.1600000000000002E-2</v>
      </c>
    </row>
    <row r="29" spans="1:3" ht="15.75" thickBot="1" x14ac:dyDescent="0.3">
      <c r="A29" s="16"/>
      <c r="B29" s="16"/>
      <c r="C29" s="17"/>
    </row>
    <row r="30" spans="1:3" ht="15.75" thickBot="1" x14ac:dyDescent="0.3">
      <c r="A30" s="19" t="s">
        <v>31</v>
      </c>
      <c r="B30" s="20" t="s">
        <v>32</v>
      </c>
      <c r="C30" s="21">
        <f>((((1+(C17+C18+C19))*(1+C20)*(1+C27))/(1-C22))-1)</f>
        <v>0.2478263833344283</v>
      </c>
    </row>
    <row r="31" spans="1:3" x14ac:dyDescent="0.25">
      <c r="C31" s="22"/>
    </row>
    <row r="32" spans="1:3" x14ac:dyDescent="0.25">
      <c r="A32" s="177" t="s">
        <v>33</v>
      </c>
      <c r="B32" s="177"/>
      <c r="C32" s="177"/>
    </row>
    <row r="33" spans="1:3" x14ac:dyDescent="0.25">
      <c r="C33" s="22"/>
    </row>
    <row r="34" spans="1:3" x14ac:dyDescent="0.25">
      <c r="C34" s="22"/>
    </row>
    <row r="35" spans="1:3" x14ac:dyDescent="0.25">
      <c r="A35" s="175"/>
      <c r="B35" s="1"/>
      <c r="C35" s="176"/>
    </row>
    <row r="36" spans="1:3" x14ac:dyDescent="0.25">
      <c r="A36" s="175"/>
      <c r="B36" s="1"/>
      <c r="C36" s="176"/>
    </row>
    <row r="37" spans="1:3" x14ac:dyDescent="0.25">
      <c r="A37" s="1"/>
      <c r="B37" s="1"/>
      <c r="C37" s="23"/>
    </row>
    <row r="38" spans="1:3" x14ac:dyDescent="0.25">
      <c r="A38" s="1"/>
      <c r="B38" s="1"/>
      <c r="C38" s="23"/>
    </row>
    <row r="39" spans="1:3" ht="15.75" x14ac:dyDescent="0.25">
      <c r="B39" s="174" t="s">
        <v>34</v>
      </c>
      <c r="C39" s="174"/>
    </row>
    <row r="40" spans="1:3" ht="15.75" x14ac:dyDescent="0.25">
      <c r="B40" s="174" t="s">
        <v>35</v>
      </c>
      <c r="C40" s="174"/>
    </row>
    <row r="41" spans="1:3" ht="15.75" x14ac:dyDescent="0.25">
      <c r="A41" s="24"/>
      <c r="B41" s="174" t="s">
        <v>36</v>
      </c>
      <c r="C41" s="174"/>
    </row>
    <row r="42" spans="1:3" ht="15.75" x14ac:dyDescent="0.25">
      <c r="A42" s="24"/>
      <c r="B42" s="174" t="s">
        <v>37</v>
      </c>
      <c r="C42" s="174"/>
    </row>
    <row r="43" spans="1:3" ht="15.75" x14ac:dyDescent="0.25">
      <c r="A43" s="25"/>
      <c r="B43" s="174" t="s">
        <v>38</v>
      </c>
      <c r="C43" s="174"/>
    </row>
    <row r="44" spans="1:3" ht="15.75" x14ac:dyDescent="0.25">
      <c r="A44" s="25"/>
      <c r="B44" s="174" t="s">
        <v>39</v>
      </c>
      <c r="C44" s="174"/>
    </row>
    <row r="45" spans="1:3" ht="15.75" x14ac:dyDescent="0.25">
      <c r="A45" s="25"/>
      <c r="B45" s="174" t="s">
        <v>40</v>
      </c>
      <c r="C45" s="174"/>
    </row>
    <row r="46" spans="1:3" x14ac:dyDescent="0.25">
      <c r="A46" s="25"/>
    </row>
    <row r="47" spans="1:3" x14ac:dyDescent="0.25">
      <c r="A47" s="25"/>
    </row>
  </sheetData>
  <mergeCells count="17">
    <mergeCell ref="A32:C32"/>
    <mergeCell ref="A6:C6"/>
    <mergeCell ref="A7:C7"/>
    <mergeCell ref="A9:C9"/>
    <mergeCell ref="A10:C10"/>
    <mergeCell ref="A12:C12"/>
    <mergeCell ref="A13:C13"/>
    <mergeCell ref="A8:C8"/>
    <mergeCell ref="B43:C43"/>
    <mergeCell ref="B44:C44"/>
    <mergeCell ref="B45:C45"/>
    <mergeCell ref="A35:A36"/>
    <mergeCell ref="C35:C36"/>
    <mergeCell ref="B39:C39"/>
    <mergeCell ref="B40:C40"/>
    <mergeCell ref="B41:C41"/>
    <mergeCell ref="B42:C42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2</vt:i4>
      </vt:variant>
    </vt:vector>
  </HeadingPairs>
  <TitlesOfParts>
    <vt:vector size="6" baseType="lpstr">
      <vt:lpstr>ORÇAMENTO RESUMO</vt:lpstr>
      <vt:lpstr>memoria de calculo</vt:lpstr>
      <vt:lpstr>fisico financeiro</vt:lpstr>
      <vt:lpstr>BDI</vt:lpstr>
      <vt:lpstr>'fisico financeiro'!Area_de_impressao</vt:lpstr>
      <vt:lpstr>'ORÇAMENTO RESUMO'!Titulos_de_impressao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Helyda Licita</cp:lastModifiedBy>
  <cp:lastPrinted>2019-12-02T19:26:06Z</cp:lastPrinted>
  <dcterms:created xsi:type="dcterms:W3CDTF">2016-01-05T01:04:07Z</dcterms:created>
  <dcterms:modified xsi:type="dcterms:W3CDTF">2020-07-20T19:01:36Z</dcterms:modified>
</cp:coreProperties>
</file>